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A0E89332-185F-45F0-A250-21781AB57170}" xr6:coauthVersionLast="47" xr6:coauthVersionMax="47" xr10:uidLastSave="{00000000-0000-0000-0000-000000000000}"/>
  <bookViews>
    <workbookView xWindow="-98" yWindow="-98" windowWidth="28996" windowHeight="15796" xr2:uid="{E479D8FA-7E16-44B2-9765-6771CFC03825}"/>
  </bookViews>
  <sheets>
    <sheet name="Sheet1" sheetId="1" r:id="rId1"/>
  </sheets>
  <definedNames>
    <definedName name="_xlnm.Print_Area" localSheetId="0">Sheet1!$A$1:$H$72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7" i="1"/>
  <c r="J27" i="1"/>
  <c r="J31" i="1"/>
  <c r="J35" i="1"/>
  <c r="J40" i="1"/>
  <c r="J52" i="1"/>
  <c r="J62" i="1"/>
  <c r="J68" i="1"/>
  <c r="J75" i="1"/>
  <c r="J76" i="1"/>
  <c r="J77" i="1"/>
</calcChain>
</file>

<file path=xl/sharedStrings.xml><?xml version="1.0" encoding="utf-8"?>
<sst xmlns="http://schemas.openxmlformats.org/spreadsheetml/2006/main" count="269" uniqueCount="172">
  <si>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</si>
  <si>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</si>
  <si>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</si>
  <si>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</si>
  <si>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</si>
  <si>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</si>
  <si>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</si>
  <si>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</si>
  <si>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</si>
  <si>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</si>
  <si>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</si>
  <si>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</si>
  <si>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</si>
  <si>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</si>
  <si>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</si>
  <si>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</si>
  <si>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</si>
  <si>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</si>
  <si>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</si>
  <si>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</si>
  <si>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</si>
  <si>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</si>
  <si>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</si>
  <si>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</si>
  <si>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</si>
  <si>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</si>
  <si>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</si>
  <si>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</si>
  <si>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</si>
  <si>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</si>
  <si>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</si>
  <si>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</si>
  <si>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</si>
  <si>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</si>
  <si>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</si>
  <si>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</si>
  <si>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</si>
  <si>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</si>
  <si>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</si>
  <si>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</si>
  <si>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</si>
  <si>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</si>
  <si>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</si>
  <si>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</si>
  <si>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</si>
  <si>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</si>
  <si>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</si>
  <si>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</si>
  <si>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</si>
  <si>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</si>
  <si>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</si>
  <si>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</si>
  <si>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</si>
  <si>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</si>
  <si>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</si>
  <si>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</si>
  <si>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</si>
  <si>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</si>
  <si>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</si>
  <si>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</si>
  <si>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</si>
  <si>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</si>
  <si>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</si>
  <si>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</si>
  <si>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</si>
  <si>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</si>
  <si>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</si>
  <si>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</si>
  <si>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</si>
  <si>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</si>
  <si>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</si>
  <si>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</si>
  <si>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</si>
  <si>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</si>
  <si>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</si>
  <si>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</si>
  <si>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</si>
  <si>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</si>
  <si>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</si>
  <si>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</si>
  <si>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</si>
  <si>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</si>
  <si>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</si>
  <si>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</si>
  <si>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</si>
  <si>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</si>
  <si>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</si>
  <si>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</si>
  <si>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</si>
  <si>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</si>
  <si>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</si>
  <si>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</si>
  <si>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</si>
  <si>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</si>
  <si>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</si>
  <si>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</si>
  <si>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</si>
  <si>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</si>
  <si>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</si>
  <si>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</si>
  <si>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</si>
  <si>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</si>
  <si>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</si>
  <si>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</si>
  <si>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</si>
  <si>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</si>
  <si>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</si>
  <si>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</si>
  <si>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</si>
  <si>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</si>
  <si>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</si>
  <si>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</si>
  <si>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</si>
  <si>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</si>
  <si>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</si>
  <si>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</si>
  <si>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</si>
  <si>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</si>
  <si>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</si>
  <si>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</si>
  <si>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</si>
  <si>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</si>
  <si>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</si>
  <si>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</si>
  <si>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</si>
  <si>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</si>
  <si>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</si>
  <si>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</si>
  <si>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</si>
  <si>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</si>
  <si>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</si>
  <si>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</si>
  <si>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</si>
  <si>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</si>
  <si>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</si>
  <si>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</si>
  <si>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</si>
  <si>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</si>
  <si>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</si>
  <si>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</si>
  <si>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</si>
  <si>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</si>
  <si>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</si>
  <si>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</si>
  <si>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</si>
  <si>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</si>
  <si>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</si>
  <si>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</si>
  <si>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</si>
  <si>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</si>
  <si>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</si>
  <si>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</si>
  <si>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4C BOX</t>
  </si>
  <si>
    <t>TR-PWL440Q</t>
  </si>
  <si>
    <t>TR-PWL440Q BOX ASSY</t>
  </si>
  <si>
    <t>TR-PWL440Q BARCODE LABEL</t>
  </si>
  <si>
    <t>OUTER CARTON (TR)</t>
  </si>
  <si>
    <t xml:space="preserve">TR-PWL440Q SKU &amp; CSL LABEL </t>
  </si>
  <si>
    <t>POLYETHYLENE BUBBLE BAG</t>
  </si>
  <si>
    <t>OUTER CARTON ASSY (TR)</t>
  </si>
  <si>
    <t>1/4</t>
  </si>
  <si>
    <t>PRINTED COMPARTMENTALISED FIXING BAG (STD BASIC)</t>
  </si>
  <si>
    <t>(471589)</t>
  </si>
  <si>
    <t>ITEM WEIGHT (g)</t>
  </si>
  <si>
    <t>GIFT BOXED WEIGHT (g)</t>
  </si>
  <si>
    <t>BOM TOTAL WEIGHT (g)</t>
  </si>
  <si>
    <t>GROSS WEIGHT (g)</t>
  </si>
  <si>
    <t>(701517)</t>
  </si>
  <si>
    <t>(472346)</t>
  </si>
  <si>
    <t>34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</si>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</sst>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0070C0"/>
      <name val="Century Gothic"/>
      <family val="2"/>
    </font>
    <font>
      <sz val="13"/>
      <color rgb="FF0070C0"/>
      <name val="Century Gothic"/>
      <family val="2"/>
    </font>
    <font>
      <sz val="13"/>
      <color theme="4"/>
      <name val="Century Gothic"/>
      <family val="2"/>
    </font>
    <font>
      <b/>
      <u val="double"/>
      <sz val="13"/>
      <color rgb="FF0070C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28" fillId="0" borderId="0" xfId="0" quotePrefix="1" applyNumberFormat="1" applyFont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44" fillId="0" borderId="15" xfId="0" applyFont="1" applyBorder="1" applyAlignment="1">
      <alignment horizontal="center"/>
    </xf>
    <xf numFmtId="0" fontId="44" fillId="0" borderId="16" xfId="0" applyFont="1" applyBorder="1" applyAlignment="1">
      <alignment horizontal="right"/>
    </xf>
    <xf numFmtId="2" fontId="44" fillId="0" borderId="17" xfId="0" applyNumberFormat="1" applyFont="1" applyBorder="1" applyAlignment="1">
      <alignment horizontal="center"/>
    </xf>
    <xf numFmtId="0" fontId="45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3C83EC8-1B9C-4409-828E-2300148E0803}"/>
    <cellStyle name="Normal 4" xfId="38" xr:uid="{CDC86F1E-7761-485C-8014-4BC757FF18CC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2ABB-9313-4151-8AD7-5EF868C080C7}">
  <sheetPr>
    <pageSetUpPr fitToPage="1"/>
  </sheetPr>
  <dimension ref="A1:J77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0" width="15.59765625" style="20" customWidth="1"/>
    <col min="11" max="16384" width="9.1328125" style="3"/>
  </cols>
  <sheetData>
    <row r="1" spans="1:10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10" s="4" customFormat="1" ht="33" customHeight="1" thickBot="1" x14ac:dyDescent="0.45">
      <c r="A2" s="14"/>
      <c r="B2" s="9" t="s">
        <v>113</v>
      </c>
      <c r="C2" s="52" t="s">
        <v>153</v>
      </c>
      <c r="D2" s="8" t="s">
        <v>79</v>
      </c>
      <c r="E2" s="8"/>
      <c r="F2" s="22">
        <v>45747</v>
      </c>
      <c r="G2" s="59" t="s">
        <v>169</v>
      </c>
      <c r="H2" s="50" t="s">
        <v>112</v>
      </c>
      <c r="I2" s="10"/>
      <c r="J2" s="10"/>
    </row>
    <row r="3" spans="1:10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121</v>
      </c>
      <c r="I3" s="21" t="s">
        <v>20</v>
      </c>
      <c r="J3" s="21" t="s">
        <v>163</v>
      </c>
    </row>
    <row r="4" spans="1:10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J4" s="96">
        <f>(F25*J25)+(F5*J5)</f>
        <v>905.57499999999993</v>
      </c>
    </row>
    <row r="5" spans="1:10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122</v>
      </c>
      <c r="I5" s="33" t="s">
        <v>12</v>
      </c>
      <c r="J5" s="33">
        <f>SUMPRODUCT(F14:F24,J14:J24)+SUMPRODUCT(F6:F7,J6:J7)</f>
        <v>905.52499999999998</v>
      </c>
    </row>
    <row r="6" spans="1:10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147</v>
      </c>
      <c r="H6" s="69" t="s">
        <v>123</v>
      </c>
      <c r="I6" s="1"/>
      <c r="J6" s="1">
        <v>186.55</v>
      </c>
    </row>
    <row r="7" spans="1:10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1" t="s">
        <v>16</v>
      </c>
      <c r="H7" s="70" t="s">
        <v>124</v>
      </c>
      <c r="J7" s="45">
        <f>SUMPRODUCT(F8:F13,J8:J13)</f>
        <v>547.44000000000005</v>
      </c>
    </row>
    <row r="8" spans="1:10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132</v>
      </c>
      <c r="H8" s="73" t="s">
        <v>125</v>
      </c>
      <c r="J8" s="44">
        <v>170.78</v>
      </c>
    </row>
    <row r="9" spans="1:10" s="44" customFormat="1" ht="16.5" customHeight="1" x14ac:dyDescent="0.45">
      <c r="A9" s="46" t="s">
        <v>63</v>
      </c>
      <c r="B9" s="47" t="s">
        <v>151</v>
      </c>
      <c r="C9" s="74" t="s">
        <v>150</v>
      </c>
      <c r="D9" s="71" t="s">
        <v>12</v>
      </c>
      <c r="F9" s="46">
        <v>1</v>
      </c>
      <c r="G9" s="72" t="s">
        <v>132</v>
      </c>
      <c r="H9" s="73" t="s">
        <v>149</v>
      </c>
      <c r="J9" s="44">
        <v>172.02</v>
      </c>
    </row>
    <row r="10" spans="1:10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132</v>
      </c>
      <c r="H10" s="73" t="s">
        <v>126</v>
      </c>
      <c r="J10" s="44">
        <v>132.06</v>
      </c>
    </row>
    <row r="11" spans="1:10" s="44" customFormat="1" ht="16.5" customHeight="1" x14ac:dyDescent="0.45">
      <c r="A11" s="46" t="s">
        <v>65</v>
      </c>
      <c r="B11" s="47" t="s">
        <v>127</v>
      </c>
      <c r="C11" s="74" t="s">
        <v>97</v>
      </c>
      <c r="D11" s="71" t="s">
        <v>13</v>
      </c>
      <c r="F11" s="46">
        <v>2</v>
      </c>
      <c r="G11" s="72" t="s">
        <v>132</v>
      </c>
      <c r="H11" s="73" t="s">
        <v>128</v>
      </c>
      <c r="J11" s="44">
        <v>4.99</v>
      </c>
    </row>
    <row r="12" spans="1:10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145</v>
      </c>
      <c r="H12" s="73" t="s">
        <v>129</v>
      </c>
      <c r="J12" s="44">
        <v>7.1</v>
      </c>
    </row>
    <row r="13" spans="1:10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132</v>
      </c>
      <c r="H13" s="73" t="s">
        <v>130</v>
      </c>
      <c r="J13" s="44">
        <v>41.3</v>
      </c>
    </row>
    <row r="14" spans="1:10" s="40" customFormat="1" ht="16.5" customHeight="1" x14ac:dyDescent="0.45">
      <c r="A14" s="12" t="s">
        <v>27</v>
      </c>
      <c r="B14" s="13" t="s">
        <v>60</v>
      </c>
      <c r="C14" s="75" t="s">
        <v>119</v>
      </c>
      <c r="D14" s="67" t="s">
        <v>13</v>
      </c>
      <c r="E14" s="39"/>
      <c r="F14" s="39">
        <v>2</v>
      </c>
      <c r="G14" s="68" t="s">
        <v>132</v>
      </c>
      <c r="H14" s="69" t="s">
        <v>131</v>
      </c>
      <c r="I14" s="37"/>
      <c r="J14" s="39">
        <v>5.59</v>
      </c>
    </row>
    <row r="15" spans="1:10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145</v>
      </c>
      <c r="H15" s="69" t="s">
        <v>129</v>
      </c>
      <c r="J15" s="39">
        <v>7.1</v>
      </c>
    </row>
    <row r="16" spans="1:10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133</v>
      </c>
      <c r="E16" s="1"/>
      <c r="F16" s="12">
        <v>3</v>
      </c>
      <c r="G16" s="60" t="s">
        <v>10</v>
      </c>
      <c r="H16" s="75" t="s">
        <v>134</v>
      </c>
      <c r="I16" s="1"/>
      <c r="J16" s="39">
        <v>20.56</v>
      </c>
    </row>
    <row r="17" spans="1:10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  <c r="J17" s="39">
        <v>4.0149999999999997</v>
      </c>
    </row>
    <row r="18" spans="1:10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133</v>
      </c>
      <c r="E18" s="39"/>
      <c r="F18" s="39">
        <v>2</v>
      </c>
      <c r="G18" s="60" t="s">
        <v>10</v>
      </c>
      <c r="H18" s="75" t="s">
        <v>135</v>
      </c>
      <c r="I18" s="37"/>
      <c r="J18" s="39">
        <v>1.82</v>
      </c>
    </row>
    <row r="19" spans="1:10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132</v>
      </c>
      <c r="H19" s="69" t="s">
        <v>136</v>
      </c>
      <c r="I19" s="37"/>
      <c r="J19" s="39">
        <v>60.21</v>
      </c>
    </row>
    <row r="20" spans="1:10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146</v>
      </c>
      <c r="H20" s="69" t="s">
        <v>137</v>
      </c>
      <c r="I20" s="1"/>
      <c r="J20" s="39">
        <v>1.07</v>
      </c>
    </row>
    <row r="21" spans="1:10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170</v>
      </c>
      <c r="E21" s="1"/>
      <c r="F21" s="12">
        <v>1</v>
      </c>
      <c r="G21" s="60" t="s">
        <v>11</v>
      </c>
      <c r="H21" s="39"/>
      <c r="I21" s="1"/>
      <c r="J21" s="39">
        <v>1.26</v>
      </c>
    </row>
    <row r="22" spans="1:10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146</v>
      </c>
      <c r="H22" s="69" t="s">
        <v>138</v>
      </c>
      <c r="I22" s="1"/>
      <c r="J22" s="39">
        <v>0.55000000000000004</v>
      </c>
    </row>
    <row r="23" spans="1:10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171</v>
      </c>
      <c r="E23" s="1"/>
      <c r="F23" s="12">
        <v>2</v>
      </c>
      <c r="G23" s="60" t="s">
        <v>11</v>
      </c>
      <c r="H23" s="39"/>
      <c r="I23" s="1"/>
      <c r="J23" s="39">
        <v>3.74</v>
      </c>
    </row>
    <row r="24" spans="1:10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  <c r="J24" s="39">
        <v>2.3849999999999998</v>
      </c>
    </row>
    <row r="25" spans="1:10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  <c r="J25" s="39">
        <v>0.05</v>
      </c>
    </row>
    <row r="26" spans="1:10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  <c r="J26" s="1"/>
    </row>
    <row r="27" spans="1:10" s="26" customFormat="1" ht="16.5" customHeight="1" x14ac:dyDescent="0.45">
      <c r="A27" s="24">
        <v>2</v>
      </c>
      <c r="B27" s="25" t="s">
        <v>120</v>
      </c>
      <c r="C27" s="56" t="s">
        <v>11</v>
      </c>
      <c r="D27" s="25"/>
      <c r="F27" s="26">
        <v>1</v>
      </c>
      <c r="G27" s="56" t="s">
        <v>11</v>
      </c>
      <c r="H27" s="56"/>
      <c r="J27" s="97">
        <f>SUMPRODUCT(F28:F29,J28:J29)</f>
        <v>454</v>
      </c>
    </row>
    <row r="28" spans="1:10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132</v>
      </c>
      <c r="H28" s="69" t="s">
        <v>139</v>
      </c>
      <c r="I28" s="1" t="s">
        <v>13</v>
      </c>
      <c r="J28" s="1">
        <v>450</v>
      </c>
    </row>
    <row r="29" spans="1:10" s="78" customFormat="1" ht="16.5" customHeight="1" x14ac:dyDescent="0.4">
      <c r="A29" s="55">
        <v>2.2000000000000002</v>
      </c>
      <c r="B29" s="38" t="s">
        <v>158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  <c r="J29" s="39">
        <v>4</v>
      </c>
    </row>
    <row r="30" spans="1:10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  <c r="J30" s="1"/>
    </row>
    <row r="31" spans="1:10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  <c r="J31" s="97">
        <f>SUMPRODUCT(F32:F33,J32:J33)</f>
        <v>287.46999999999997</v>
      </c>
    </row>
    <row r="32" spans="1:10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132</v>
      </c>
      <c r="H32" s="69" t="s">
        <v>140</v>
      </c>
      <c r="I32" s="1" t="s">
        <v>47</v>
      </c>
      <c r="J32" s="39">
        <v>71.36</v>
      </c>
    </row>
    <row r="33" spans="1:10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  <c r="J33" s="39">
        <v>2.0299999999999998</v>
      </c>
    </row>
    <row r="34" spans="1:10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  <c r="J34" s="1"/>
    </row>
    <row r="35" spans="1:10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2" t="s">
        <v>11</v>
      </c>
      <c r="H35" s="26"/>
      <c r="I35" s="26"/>
      <c r="J35" s="97">
        <f>SUMPRODUCT(F36:F38,J36:J38)</f>
        <v>20.29</v>
      </c>
    </row>
    <row r="36" spans="1:10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171</v>
      </c>
      <c r="E36" s="81" t="s">
        <v>88</v>
      </c>
      <c r="F36" s="12">
        <v>4</v>
      </c>
      <c r="G36" s="60" t="s">
        <v>11</v>
      </c>
      <c r="H36" s="12"/>
      <c r="I36" s="1"/>
      <c r="J36" s="1">
        <v>2.9</v>
      </c>
    </row>
    <row r="37" spans="1:10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  <c r="J37" s="1">
        <v>1.87</v>
      </c>
    </row>
    <row r="38" spans="1:10" s="5" customFormat="1" ht="16.5" customHeight="1" x14ac:dyDescent="0.45">
      <c r="A38" s="12">
        <v>4.3</v>
      </c>
      <c r="B38" s="13" t="s">
        <v>161</v>
      </c>
      <c r="C38" s="89" t="s">
        <v>162</v>
      </c>
      <c r="D38" s="23" t="s">
        <v>148</v>
      </c>
      <c r="E38" s="1"/>
      <c r="F38" s="12">
        <v>1</v>
      </c>
      <c r="G38" s="60" t="s">
        <v>10</v>
      </c>
      <c r="H38" s="12"/>
      <c r="I38" s="1"/>
      <c r="J38" s="1">
        <v>1.21</v>
      </c>
    </row>
    <row r="39" spans="1:10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  <c r="J39" s="1"/>
    </row>
    <row r="40" spans="1:10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2" t="s">
        <v>11</v>
      </c>
      <c r="H40" s="30"/>
      <c r="I40" s="30"/>
      <c r="J40" s="90">
        <f>SUMPRODUCT(F41:F50,J41:J50)</f>
        <v>186.93799999999999</v>
      </c>
    </row>
    <row r="41" spans="1:10" s="5" customFormat="1" x14ac:dyDescent="0.45">
      <c r="A41" s="12">
        <v>5.0999999999999996</v>
      </c>
      <c r="B41" s="13" t="s">
        <v>38</v>
      </c>
      <c r="C41" s="39">
        <v>400477</v>
      </c>
      <c r="D41" s="2" t="s">
        <v>171</v>
      </c>
      <c r="E41" s="48" t="s">
        <v>49</v>
      </c>
      <c r="F41" s="12">
        <v>4</v>
      </c>
      <c r="G41" s="60" t="s">
        <v>11</v>
      </c>
      <c r="H41" s="12"/>
      <c r="I41" s="20"/>
      <c r="J41" s="20">
        <v>1.637</v>
      </c>
    </row>
    <row r="42" spans="1:10" s="5" customFormat="1" x14ac:dyDescent="0.45">
      <c r="A42" s="12">
        <v>5.2</v>
      </c>
      <c r="B42" s="13" t="s">
        <v>35</v>
      </c>
      <c r="C42" s="39">
        <v>400545</v>
      </c>
      <c r="D42" s="2" t="s">
        <v>171</v>
      </c>
      <c r="E42" s="48" t="s">
        <v>39</v>
      </c>
      <c r="F42" s="12">
        <v>4</v>
      </c>
      <c r="G42" s="60" t="s">
        <v>11</v>
      </c>
      <c r="H42" s="12"/>
      <c r="I42" s="20"/>
      <c r="J42" s="20">
        <v>2.75</v>
      </c>
    </row>
    <row r="43" spans="1:10" s="5" customFormat="1" x14ac:dyDescent="0.45">
      <c r="A43" s="12">
        <v>5.3</v>
      </c>
      <c r="B43" s="13" t="s">
        <v>43</v>
      </c>
      <c r="C43" s="39">
        <v>400457</v>
      </c>
      <c r="D43" s="2" t="s">
        <v>171</v>
      </c>
      <c r="E43" s="48" t="s">
        <v>40</v>
      </c>
      <c r="F43" s="12">
        <v>4</v>
      </c>
      <c r="G43" s="60" t="s">
        <v>11</v>
      </c>
      <c r="H43" s="12"/>
      <c r="I43" s="20"/>
      <c r="J43" s="20">
        <v>3.93</v>
      </c>
    </row>
    <row r="44" spans="1:10" s="5" customFormat="1" x14ac:dyDescent="0.45">
      <c r="A44" s="12">
        <v>5.4</v>
      </c>
      <c r="B44" s="13" t="s">
        <v>36</v>
      </c>
      <c r="C44" s="39">
        <v>400652</v>
      </c>
      <c r="D44" s="2" t="s">
        <v>171</v>
      </c>
      <c r="E44" s="48" t="s">
        <v>50</v>
      </c>
      <c r="F44" s="12">
        <v>4</v>
      </c>
      <c r="G44" s="60" t="s">
        <v>11</v>
      </c>
      <c r="H44" s="12"/>
      <c r="I44" s="20"/>
      <c r="J44" s="20">
        <v>6.26</v>
      </c>
    </row>
    <row r="45" spans="1:10" s="5" customFormat="1" x14ac:dyDescent="0.45">
      <c r="A45" s="12">
        <v>5.5</v>
      </c>
      <c r="B45" s="13" t="s">
        <v>55</v>
      </c>
      <c r="C45" s="39">
        <v>400551</v>
      </c>
      <c r="D45" s="2" t="s">
        <v>171</v>
      </c>
      <c r="E45" s="48" t="s">
        <v>41</v>
      </c>
      <c r="F45" s="12">
        <v>4</v>
      </c>
      <c r="G45" s="60" t="s">
        <v>11</v>
      </c>
      <c r="H45" s="12"/>
      <c r="I45" s="20"/>
      <c r="J45" s="20">
        <v>9.5399999999999991</v>
      </c>
    </row>
    <row r="46" spans="1:10" s="5" customFormat="1" x14ac:dyDescent="0.45">
      <c r="A46" s="12">
        <v>5.6</v>
      </c>
      <c r="B46" s="13" t="s">
        <v>52</v>
      </c>
      <c r="C46" s="39">
        <v>400608</v>
      </c>
      <c r="D46" s="2" t="s">
        <v>171</v>
      </c>
      <c r="E46" s="48" t="s">
        <v>42</v>
      </c>
      <c r="F46" s="12">
        <v>4</v>
      </c>
      <c r="G46" s="60" t="s">
        <v>11</v>
      </c>
      <c r="H46" s="12"/>
      <c r="I46" s="20"/>
      <c r="J46" s="20">
        <v>15.58</v>
      </c>
    </row>
    <row r="47" spans="1:10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0" t="s">
        <v>11</v>
      </c>
      <c r="H47" s="12"/>
      <c r="I47" s="20"/>
      <c r="J47" s="20">
        <v>1.89</v>
      </c>
    </row>
    <row r="48" spans="1:10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146</v>
      </c>
      <c r="H48" s="69" t="s">
        <v>141</v>
      </c>
      <c r="I48" s="20"/>
      <c r="J48" s="20">
        <v>0.71</v>
      </c>
    </row>
    <row r="49" spans="1:10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146</v>
      </c>
      <c r="H49" s="69" t="s">
        <v>142</v>
      </c>
      <c r="I49" s="20"/>
      <c r="J49" s="20">
        <v>1.9</v>
      </c>
    </row>
    <row r="50" spans="1:10" s="5" customFormat="1" ht="16.5" customHeight="1" x14ac:dyDescent="0.45">
      <c r="A50" s="19" t="s">
        <v>48</v>
      </c>
      <c r="B50" s="13" t="s">
        <v>161</v>
      </c>
      <c r="C50" s="89" t="s">
        <v>162</v>
      </c>
      <c r="D50" s="23" t="s">
        <v>148</v>
      </c>
      <c r="E50" s="1"/>
      <c r="F50" s="12">
        <v>1</v>
      </c>
      <c r="G50" s="60" t="s">
        <v>10</v>
      </c>
      <c r="H50" s="12"/>
      <c r="I50" s="20"/>
      <c r="J50" s="20">
        <v>10.15</v>
      </c>
    </row>
    <row r="51" spans="1:10" ht="16.5" customHeight="1" x14ac:dyDescent="0.45">
      <c r="A51" s="12"/>
      <c r="B51" s="13"/>
      <c r="C51" s="55"/>
      <c r="D51" s="23"/>
      <c r="E51" s="1"/>
      <c r="F51" s="12"/>
      <c r="H51" s="12"/>
    </row>
    <row r="52" spans="1:10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2" t="s">
        <v>11</v>
      </c>
      <c r="H52" s="30"/>
      <c r="I52" s="30"/>
      <c r="J52" s="90">
        <f>SUMPRODUCT(F53:F56,J53:J56)</f>
        <v>39.360000000000007</v>
      </c>
    </row>
    <row r="53" spans="1:10" ht="16.5" customHeight="1" x14ac:dyDescent="0.45">
      <c r="A53" s="12">
        <v>6.1</v>
      </c>
      <c r="B53" s="13" t="s">
        <v>76</v>
      </c>
      <c r="C53" s="39">
        <v>401089</v>
      </c>
      <c r="D53" s="2" t="s">
        <v>133</v>
      </c>
      <c r="E53" s="81"/>
      <c r="F53" s="12">
        <v>3</v>
      </c>
      <c r="G53" s="60" t="s">
        <v>10</v>
      </c>
      <c r="H53" s="79" t="s">
        <v>143</v>
      </c>
      <c r="J53" s="20">
        <v>9.14</v>
      </c>
    </row>
    <row r="54" spans="1:10" ht="16.5" customHeight="1" x14ac:dyDescent="0.45">
      <c r="A54" s="12">
        <v>6.2</v>
      </c>
      <c r="B54" s="13" t="s">
        <v>115</v>
      </c>
      <c r="C54" s="39">
        <v>481770</v>
      </c>
      <c r="D54" s="2"/>
      <c r="E54" s="83" t="s">
        <v>87</v>
      </c>
      <c r="F54" s="12">
        <v>3</v>
      </c>
      <c r="G54" s="60" t="s">
        <v>10</v>
      </c>
      <c r="H54" s="79" t="s">
        <v>144</v>
      </c>
      <c r="J54" s="20">
        <v>1.53</v>
      </c>
    </row>
    <row r="55" spans="1:10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  <c r="J55" s="20">
        <v>1.87</v>
      </c>
    </row>
    <row r="56" spans="1:10" ht="16.5" customHeight="1" x14ac:dyDescent="0.45">
      <c r="A56" s="12">
        <v>6.4</v>
      </c>
      <c r="B56" s="13" t="s">
        <v>161</v>
      </c>
      <c r="C56" s="89" t="s">
        <v>162</v>
      </c>
      <c r="D56" s="23" t="s">
        <v>148</v>
      </c>
      <c r="E56" s="1"/>
      <c r="F56" s="12">
        <v>1</v>
      </c>
      <c r="G56" s="60" t="s">
        <v>10</v>
      </c>
      <c r="H56" s="12"/>
      <c r="J56" s="20">
        <v>1.74</v>
      </c>
    </row>
    <row r="57" spans="1:10" ht="16.5" customHeight="1" x14ac:dyDescent="0.45">
      <c r="A57" s="12"/>
      <c r="B57" s="13"/>
      <c r="C57" s="55"/>
      <c r="D57" s="23"/>
      <c r="E57" s="1"/>
      <c r="F57" s="12"/>
      <c r="H57" s="12"/>
    </row>
    <row r="58" spans="1:10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0" t="s">
        <v>10</v>
      </c>
      <c r="J58" s="91">
        <v>3.93</v>
      </c>
    </row>
    <row r="59" spans="1:10" ht="16.5" customHeight="1" x14ac:dyDescent="0.45">
      <c r="A59" s="12"/>
      <c r="B59" s="63"/>
      <c r="C59" s="39"/>
      <c r="D59" s="2"/>
      <c r="E59" s="1"/>
      <c r="F59" s="12"/>
      <c r="H59" s="12"/>
    </row>
    <row r="60" spans="1:10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0" t="s">
        <v>10</v>
      </c>
      <c r="H60" s="12"/>
      <c r="J60" s="91">
        <v>3.93</v>
      </c>
    </row>
    <row r="61" spans="1:10" ht="16.5" customHeight="1" x14ac:dyDescent="0.45">
      <c r="A61" s="12"/>
      <c r="B61" s="13"/>
      <c r="C61" s="39"/>
      <c r="D61" s="2"/>
      <c r="E61" s="1"/>
      <c r="F61" s="12"/>
      <c r="H61" s="12"/>
    </row>
    <row r="62" spans="1:10" s="4" customFormat="1" ht="16.5" customHeight="1" x14ac:dyDescent="0.4">
      <c r="A62" s="24">
        <v>9</v>
      </c>
      <c r="B62" s="86" t="s">
        <v>154</v>
      </c>
      <c r="C62" s="85">
        <v>701288</v>
      </c>
      <c r="D62" s="25"/>
      <c r="E62" s="26"/>
      <c r="F62" s="85">
        <v>1</v>
      </c>
      <c r="G62" s="87" t="s">
        <v>25</v>
      </c>
      <c r="H62" s="85"/>
      <c r="I62" s="30"/>
      <c r="J62" s="90">
        <f>SUMPRODUCT(F63:F64,J63:J64)</f>
        <v>139.80000000000001</v>
      </c>
    </row>
    <row r="63" spans="1:10" ht="16.5" customHeight="1" x14ac:dyDescent="0.45">
      <c r="A63" s="15">
        <v>9.1</v>
      </c>
      <c r="B63" s="2" t="s">
        <v>152</v>
      </c>
      <c r="C63" s="39">
        <v>471118</v>
      </c>
      <c r="D63" s="2"/>
      <c r="E63" s="1"/>
      <c r="F63" s="1">
        <v>1</v>
      </c>
      <c r="G63" s="60" t="s">
        <v>25</v>
      </c>
      <c r="J63" s="20">
        <v>139.59</v>
      </c>
    </row>
    <row r="64" spans="1:10" ht="16.5" customHeight="1" x14ac:dyDescent="0.45">
      <c r="A64" s="15">
        <v>9.1999999999999993</v>
      </c>
      <c r="B64" s="2" t="s">
        <v>157</v>
      </c>
      <c r="C64" s="1">
        <v>472353</v>
      </c>
      <c r="D64" s="2"/>
      <c r="E64" s="1"/>
      <c r="F64" s="1">
        <v>1</v>
      </c>
      <c r="G64" s="88" t="s">
        <v>25</v>
      </c>
      <c r="J64" s="20">
        <v>0.21</v>
      </c>
    </row>
    <row r="65" spans="1:10" ht="16.5" customHeight="1" x14ac:dyDescent="0.45">
      <c r="A65" s="15"/>
      <c r="B65" s="2"/>
      <c r="C65" s="55"/>
      <c r="D65" s="2"/>
      <c r="E65" s="1"/>
      <c r="F65" s="1"/>
    </row>
    <row r="66" spans="1:10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0" t="s">
        <v>11</v>
      </c>
      <c r="J66" s="91">
        <v>0.24</v>
      </c>
    </row>
    <row r="67" spans="1:10" ht="16.5" customHeight="1" x14ac:dyDescent="0.45">
      <c r="A67" s="15"/>
      <c r="B67" s="2"/>
      <c r="C67" s="55"/>
      <c r="D67" s="2"/>
      <c r="E67" s="1"/>
      <c r="F67" s="1"/>
    </row>
    <row r="68" spans="1:10" s="4" customFormat="1" ht="16.5" customHeight="1" x14ac:dyDescent="0.4">
      <c r="A68" s="24">
        <v>11</v>
      </c>
      <c r="B68" s="25" t="s">
        <v>159</v>
      </c>
      <c r="C68" s="24" t="s">
        <v>167</v>
      </c>
      <c r="D68" s="25"/>
      <c r="E68" s="26"/>
      <c r="F68" s="24" t="s">
        <v>160</v>
      </c>
      <c r="G68" s="62" t="s">
        <v>10</v>
      </c>
      <c r="H68" s="30"/>
      <c r="I68" s="30"/>
      <c r="J68" s="90">
        <f>SUMPRODUCT(F69:F70,J69:J70)</f>
        <v>265.5</v>
      </c>
    </row>
    <row r="69" spans="1:10" ht="16.5" customHeight="1" x14ac:dyDescent="0.45">
      <c r="A69" s="15">
        <v>11.1</v>
      </c>
      <c r="B69" s="2" t="s">
        <v>156</v>
      </c>
      <c r="C69" s="15" t="s">
        <v>168</v>
      </c>
      <c r="D69" s="2"/>
      <c r="E69" s="1"/>
      <c r="F69" s="15">
        <v>1</v>
      </c>
      <c r="G69" s="88" t="s">
        <v>10</v>
      </c>
      <c r="J69" s="20">
        <v>265</v>
      </c>
    </row>
    <row r="70" spans="1:10" ht="16.5" customHeight="1" x14ac:dyDescent="0.45">
      <c r="A70" s="15">
        <v>11.2</v>
      </c>
      <c r="B70" s="3" t="s">
        <v>155</v>
      </c>
      <c r="C70" s="84">
        <v>471348</v>
      </c>
      <c r="D70" s="2"/>
      <c r="E70" s="1"/>
      <c r="F70" s="1">
        <v>2</v>
      </c>
      <c r="G70" s="60" t="s">
        <v>25</v>
      </c>
      <c r="J70" s="20">
        <v>0.25</v>
      </c>
    </row>
    <row r="71" spans="1:10" ht="16.5" customHeight="1" x14ac:dyDescent="0.45">
      <c r="A71" s="15"/>
      <c r="B71" s="2"/>
      <c r="C71" s="55"/>
      <c r="D71" s="2"/>
      <c r="E71" s="1"/>
    </row>
    <row r="72" spans="1:10" ht="16.5" customHeight="1" x14ac:dyDescent="0.45">
      <c r="A72" s="15">
        <v>12</v>
      </c>
      <c r="B72" s="2" t="s">
        <v>53</v>
      </c>
      <c r="C72" s="55" t="s">
        <v>11</v>
      </c>
      <c r="D72" s="2"/>
      <c r="E72" s="1"/>
      <c r="F72" s="31" t="s">
        <v>54</v>
      </c>
      <c r="G72" s="60" t="s">
        <v>11</v>
      </c>
      <c r="J72" s="91">
        <v>10</v>
      </c>
    </row>
    <row r="75" spans="1:10" x14ac:dyDescent="0.45">
      <c r="I75" s="92" t="s">
        <v>164</v>
      </c>
      <c r="J75" s="20">
        <f>SUM(F4*J4)+(F27*J27)+(F31*J31)+(F35*J35)+(F40*J40)+(F52*J52)+(F58*J58)+(F60*J60)+(F62*J62)+(F66*J66)</f>
        <v>2041.5329999999997</v>
      </c>
    </row>
    <row r="76" spans="1:10" x14ac:dyDescent="0.45">
      <c r="H76" s="93"/>
      <c r="I76" s="94" t="s">
        <v>165</v>
      </c>
      <c r="J76" s="95">
        <f>SUM(F4*J4)+(F27*J27)+(F31*J31)+(F35*J35)+(F40*J40)+(F52*J52)+(F58*J58)+(F60*J60)+(F62*J62)+(F66*J66)+(1/4*(J68+J72))</f>
        <v>2110.4079999999994</v>
      </c>
    </row>
    <row r="77" spans="1:10" x14ac:dyDescent="0.45">
      <c r="I77" s="92" t="s">
        <v>166</v>
      </c>
      <c r="J77" s="20">
        <f>SUM(J76*4)</f>
        <v>8441.6319999999978</v>
      </c>
    </row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