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2E481D9-BB71-4862-A659-1C1539CCBD21}" xr6:coauthVersionLast="47" xr6:coauthVersionMax="47" xr10:uidLastSave="{00000000-0000-0000-0000-000000000000}"/>
  <bookViews>
    <workbookView xWindow="1560" yWindow="1560" windowWidth="21600" windowHeight="11385" xr2:uid="{14D0F9DE-CBC4-49C4-934C-F571F06784DA}"/>
  </bookViews>
  <sheets>
    <sheet name="Sheet1" sheetId="1" r:id="rId1"/>
  </sheets>
  <definedNames>
    <definedName name="_xlnm.Print_Area" localSheetId="0">Sheet1!$A$1:$G$93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4" i="1" a="1"/>
  <c r="J5" i="1"/>
  <c r="J11" i="1"/>
  <c r="J16" i="1"/>
  <c r="J16" i="1" a="1"/>
  <c r="J18" i="1"/>
  <c r="J25" i="1"/>
  <c r="J26" i="1"/>
  <c r="J33" i="1"/>
  <c r="J34" i="1"/>
  <c r="J42" i="1"/>
  <c r="J65" i="1"/>
  <c r="J70" i="1"/>
  <c r="J84" i="1"/>
  <c r="J95" i="1"/>
  <c r="J96" i="1"/>
  <c r="J97" i="1"/>
</calcChain>
</file>

<file path=xl/sharedStrings.xml><?xml version="1.0" encoding="utf-8"?>
<sst xmlns="http://schemas.openxmlformats.org/spreadsheetml/2006/main" count="311" uniqueCount="183">
  <si>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</si>
  <si>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</si>
  <si>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</si>
  <si>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</si>
  <si>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</si>
  <si>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</si>
  <si>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</si>
  <si>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</si>
  <si>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</si>
  <si>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</si>
  <si>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</si>
  <si>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</si>
  <si>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</si>
  <si>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B</t>
  </si>
  <si>
    <t>BZP</t>
  </si>
  <si>
    <t>(464631)</t>
  </si>
  <si>
    <t>ITEM LETTER</t>
  </si>
  <si>
    <t>--</t>
  </si>
  <si>
    <t>TRANSPARENT</t>
  </si>
  <si>
    <t>HALF UNIVERSAL STACKING SPACER</t>
  </si>
  <si>
    <t>R</t>
  </si>
  <si>
    <t>UNIVERSAL STACKING SPACER</t>
  </si>
  <si>
    <t>AS REQUIRED</t>
  </si>
  <si>
    <t>CLEAR CELLOPHANE TAPE (OUTER CARTON SEAM)</t>
  </si>
  <si>
    <t>DEV No.</t>
  </si>
  <si>
    <t>WALL BRKT WITH LABEL</t>
  </si>
  <si>
    <t>M4x25LG POZI PAN HEAD SCREW</t>
  </si>
  <si>
    <t>M6x25LG POZI PAN HEAD SCREW</t>
  </si>
  <si>
    <t>M8x25LG POZI PAN HEAD SCREW</t>
  </si>
  <si>
    <t>5.5x32LG RED WALL PLUG</t>
  </si>
  <si>
    <t>CLEAR CELLOPHANE TAPE (BOX SEAM)</t>
  </si>
  <si>
    <t>SEALED PLAIN 0.04mm THK POLYETHYLENE BAG</t>
  </si>
  <si>
    <t>E1</t>
  </si>
  <si>
    <t>E2</t>
  </si>
  <si>
    <t>FIXINGS KIT (BAGGED ITEMS)</t>
  </si>
  <si>
    <t>01</t>
  </si>
  <si>
    <t>HOOK BRKT HINGE ASSY</t>
  </si>
  <si>
    <t>VESA HINGE FLANGE</t>
  </si>
  <si>
    <t>HOOK FLANGE WELDED ASSY</t>
  </si>
  <si>
    <t>HOOK BRKT</t>
  </si>
  <si>
    <t>STRUT HINGE FLANGE</t>
  </si>
  <si>
    <t>HINGE PIN</t>
  </si>
  <si>
    <t>PARTS KIT (BAGGED ITEMS)</t>
  </si>
  <si>
    <t>M4 SETTING SLEEVE</t>
  </si>
  <si>
    <t>NAL-212</t>
  </si>
  <si>
    <t>M6 SETTING SLEEVE</t>
  </si>
  <si>
    <t>NAL-211</t>
  </si>
  <si>
    <t>M8 SETTING WASHER</t>
  </si>
  <si>
    <t>NAL-210</t>
  </si>
  <si>
    <t>ZP+BP</t>
  </si>
  <si>
    <t>M4x50LG POZI PAN HEAD SCREW</t>
  </si>
  <si>
    <t>M6x50LG POZI PAN HEAD SCREW</t>
  </si>
  <si>
    <t>M8x50LG POZI PAN HEAD SCREW</t>
  </si>
  <si>
    <t>PB PLUG ASSY</t>
  </si>
  <si>
    <t>6384-D</t>
  </si>
  <si>
    <t>I</t>
  </si>
  <si>
    <t>PB PLUG BODY</t>
  </si>
  <si>
    <t>6384-7</t>
  </si>
  <si>
    <t>PB PLUG INNER WING</t>
  </si>
  <si>
    <t>6384-8</t>
  </si>
  <si>
    <t>PB PLUG NUT</t>
  </si>
  <si>
    <t>6384-10</t>
  </si>
  <si>
    <t>PB PLUG OUTER WING</t>
  </si>
  <si>
    <t>6384-9</t>
  </si>
  <si>
    <t>PB PLUG SPRING</t>
  </si>
  <si>
    <t>6384-11</t>
  </si>
  <si>
    <t>M6 PLAIN WASHER (FORM C)</t>
  </si>
  <si>
    <t>J</t>
  </si>
  <si>
    <t>M6 THIN NUT</t>
  </si>
  <si>
    <t>K</t>
  </si>
  <si>
    <t>No8 x 40mm PLASTER BOARD SCREW PLUG</t>
  </si>
  <si>
    <t>L</t>
  </si>
  <si>
    <t>M</t>
  </si>
  <si>
    <t>N</t>
  </si>
  <si>
    <t>No14x105mm LG SPECIAL PAN HEAD SCREW</t>
  </si>
  <si>
    <t>O</t>
  </si>
  <si>
    <t>10mm SPECIAL D.A.D. HEAVY WALL PLUG</t>
  </si>
  <si>
    <t>P</t>
  </si>
  <si>
    <t>No14x70mm LG SPECIAL PAN HEAD SCREW</t>
  </si>
  <si>
    <t>Q</t>
  </si>
  <si>
    <t>10 DIA x 57 LG HEAVY WALL PLUG</t>
  </si>
  <si>
    <t>LARGE WALL BRKT</t>
  </si>
  <si>
    <t>NAL-A24</t>
  </si>
  <si>
    <t>NAL-217</t>
  </si>
  <si>
    <t>NAL-A25</t>
  </si>
  <si>
    <t>NAL-220</t>
  </si>
  <si>
    <t>NAL-218</t>
  </si>
  <si>
    <t>NAL-219</t>
  </si>
  <si>
    <t>D1</t>
  </si>
  <si>
    <t>D2</t>
  </si>
  <si>
    <t>E3</t>
  </si>
  <si>
    <t>F1</t>
  </si>
  <si>
    <t>F2</t>
  </si>
  <si>
    <t>F3</t>
  </si>
  <si>
    <t>F4</t>
  </si>
  <si>
    <t>F5</t>
  </si>
  <si>
    <t>F6</t>
  </si>
  <si>
    <t>G</t>
  </si>
  <si>
    <t>18mm FLAT WOOD DRILL BIT</t>
  </si>
  <si>
    <t>3mm ALLEN KEY 20 x 50LG</t>
  </si>
  <si>
    <t>S</t>
  </si>
  <si>
    <t>6627-A</t>
  </si>
  <si>
    <t>6627-2</t>
  </si>
  <si>
    <t>6627-B</t>
  </si>
  <si>
    <t>6627-4</t>
  </si>
  <si>
    <t>6627-3</t>
  </si>
  <si>
    <t>6627-5</t>
  </si>
  <si>
    <t>6627-8</t>
  </si>
  <si>
    <t>6627-9</t>
  </si>
  <si>
    <t>6627-10</t>
  </si>
  <si>
    <t>H</t>
  </si>
  <si>
    <t>TOOLS KIT (BAGGED ITEMS)</t>
  </si>
  <si>
    <t>PRINTED COMPARTMENTALISED FIXINGS BAG (STD TYPE 3)</t>
  </si>
  <si>
    <t>M5x10LG SOCKET CAP HEAD SCREW</t>
  </si>
  <si>
    <t>M5x16LG SOCKET CAP HEAD SCREW</t>
  </si>
  <si>
    <t>(471592)</t>
  </si>
  <si>
    <t>ALLEN KEY KIT (BAGGED ITEMS)</t>
  </si>
  <si>
    <t>4mm ALLEN KEY 25x215LG</t>
  </si>
  <si>
    <t>4mm ALLEN KEY EXTENSION x215LG</t>
  </si>
  <si>
    <t>4mm ALLEN KEY COUPLER</t>
  </si>
  <si>
    <t>PLAIN 0.04mm THK POLYETHYLENE BAG</t>
  </si>
  <si>
    <t>S1</t>
  </si>
  <si>
    <t>S2</t>
  </si>
  <si>
    <t>S3</t>
  </si>
  <si>
    <t>BLACK &amp; WHITE</t>
  </si>
  <si>
    <t>6627-18</t>
  </si>
  <si>
    <t>A1</t>
  </si>
  <si>
    <t>WALL BRKT COVER</t>
  </si>
  <si>
    <t>6627-19</t>
  </si>
  <si>
    <t>A2</t>
  </si>
  <si>
    <t>STAND-OFF ASSY</t>
  </si>
  <si>
    <t>6627-J</t>
  </si>
  <si>
    <t>C</t>
  </si>
  <si>
    <t>STAND-OFF BASE</t>
  </si>
  <si>
    <t>6627-25</t>
  </si>
  <si>
    <t>STAND-OFF LEG</t>
  </si>
  <si>
    <t>6627-26</t>
  </si>
  <si>
    <t>No4 x 3/8" LG TYPE B POZI PAN HEAD SCREW</t>
  </si>
  <si>
    <t>M3 PLAIN WASHER (FORM A)</t>
  </si>
  <si>
    <t>5.1.1</t>
  </si>
  <si>
    <t>5.1.2</t>
  </si>
  <si>
    <t>5.1.3</t>
  </si>
  <si>
    <t>5.1.4</t>
  </si>
  <si>
    <t>FIXING TEMPLATE MEMBER A</t>
  </si>
  <si>
    <t>T1</t>
  </si>
  <si>
    <t>FIXING TEMPLATE MEMBER B</t>
  </si>
  <si>
    <t>6627-29</t>
  </si>
  <si>
    <t>T2</t>
  </si>
  <si>
    <t>SET</t>
  </si>
  <si>
    <t>LARGE UNIVERSAL TILT CA MOUNT ASSY (L8751)</t>
  </si>
  <si>
    <t>JML8751 4C BOX</t>
  </si>
  <si>
    <t>JML8751 INSTRUCTION LEAFLET (EN)</t>
  </si>
  <si>
    <t>02</t>
  </si>
  <si>
    <t>BAGGED WALL BRKT ASSY WITH LABEL</t>
  </si>
  <si>
    <t>1.1.1</t>
  </si>
  <si>
    <t>1.1.2</t>
  </si>
  <si>
    <t>BAGGED WALL BRKT ASSY</t>
  </si>
  <si>
    <t>TRACK LABEL (ADHERE TO REAR OF 6627-18)</t>
  </si>
  <si>
    <t>3.2.1</t>
  </si>
  <si>
    <t>3.2.2</t>
  </si>
  <si>
    <t>4.1.1</t>
  </si>
  <si>
    <t>4.1.2</t>
  </si>
  <si>
    <t>4.1.3</t>
  </si>
  <si>
    <t>4.1.4</t>
  </si>
  <si>
    <t>5.1.5</t>
  </si>
  <si>
    <t>6.10</t>
  </si>
  <si>
    <t>6.20</t>
  </si>
  <si>
    <t>L8751 FITTINGS SET</t>
  </si>
  <si>
    <t>W</t>
  </si>
  <si>
    <t>03</t>
  </si>
  <si>
    <t>No8 x 1" LG TYPE AB POZI PAN HEAD SCREW</t>
  </si>
  <si>
    <t>ZML8751</t>
  </si>
  <si>
    <t>ZML8751 BOX ASSY</t>
  </si>
  <si>
    <t>ZML8751 BARCODE LABEL</t>
  </si>
  <si>
    <t>OUTER CARTON (TYPE 1 BASIC)</t>
  </si>
  <si>
    <t>(472214)</t>
  </si>
  <si>
    <t>ITEM WEIGHT (g)</t>
  </si>
  <si>
    <t>GIFT BOXED WEIGHT (g)</t>
  </si>
  <si>
    <t>BOM TOTAL WEIGHT (g)</t>
  </si>
  <si>
    <t>GROSS WEIGHT (g)</t>
  </si>
  <si>
    <t>TOTAL 3x CARD FITTINGS</t>
  </si>
  <si>
    <t>06</t>
  </si>
  <si>
    <t>6627-42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</si>
</sst>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dd/mm/yy"/>
    <numFmt numFmtId="179" formatCode="0.00_ 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  <font>
      <b/>
      <u/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NumberFormat="1" applyFont="1"/>
    <xf numFmtId="0" fontId="18" fillId="0" borderId="0" xfId="0" applyNumberFormat="1" applyFont="1"/>
    <xf numFmtId="49" fontId="22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/>
    </xf>
    <xf numFmtId="0" fontId="25" fillId="0" borderId="0" xfId="37" applyFont="1" applyAlignment="1">
      <alignment horizontal="center" vertical="center" wrapText="1"/>
    </xf>
    <xf numFmtId="0" fontId="25" fillId="0" borderId="0" xfId="37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7" fillId="0" borderId="0" xfId="37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9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9" fillId="0" borderId="11" xfId="0" applyFont="1" applyBorder="1" applyAlignment="1">
      <alignment horizontal="center"/>
    </xf>
    <xf numFmtId="12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right"/>
    </xf>
    <xf numFmtId="49" fontId="17" fillId="0" borderId="12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29" fillId="0" borderId="13" xfId="0" applyFont="1" applyBorder="1" applyAlignment="1">
      <alignment horizontal="right"/>
    </xf>
    <xf numFmtId="179" fontId="17" fillId="0" borderId="0" xfId="0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49C7160B-CEA3-458D-B98B-13E1FC71A15E}"/>
    <cellStyle name="Normal 3" xfId="38" xr:uid="{EE930DF1-04AA-4693-BD19-FA00DD575A77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55CD-C74C-482F-B87B-DEA2D1A62E27}">
  <sheetPr>
    <pageSetUpPr fitToPage="1"/>
  </sheetPr>
  <dimension ref="A1:O97"/>
  <sheetViews>
    <sheetView tabSelected="1" zoomScale="80" zoomScaleNormal="80" workbookViewId="0">
      <pane ySplit="3" topLeftCell="A70" activePane="bottomLeft" state="frozen"/>
      <selection pane="bottomLeft"/>
    </sheetView>
  </sheetViews>
  <sheetFormatPr defaultRowHeight="16.5" x14ac:dyDescent="0.25"/>
  <cols>
    <col min="1" max="1" width="10.7109375" style="20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22" customWidth="1"/>
    <col min="9" max="9" width="9.7109375" style="22" customWidth="1"/>
    <col min="10" max="10" width="15.5703125" style="3" customWidth="1"/>
    <col min="11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J1" s="22"/>
    </row>
    <row r="2" spans="1:15" s="4" customFormat="1" ht="33" customHeight="1" thickBot="1" x14ac:dyDescent="0.25">
      <c r="A2" s="17"/>
      <c r="B2" s="10" t="s">
        <v>149</v>
      </c>
      <c r="C2" s="9" t="s">
        <v>171</v>
      </c>
      <c r="D2" s="9" t="s">
        <v>124</v>
      </c>
      <c r="E2" s="9"/>
      <c r="F2" s="23">
        <v>46205</v>
      </c>
      <c r="G2" s="11" t="s">
        <v>181</v>
      </c>
      <c r="H2" s="21"/>
      <c r="I2" s="11"/>
      <c r="J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24</v>
      </c>
      <c r="I3" s="6" t="s">
        <v>16</v>
      </c>
      <c r="J3" s="61" t="s">
        <v>176</v>
      </c>
    </row>
    <row r="4" spans="1:15" ht="16.5" customHeight="1" x14ac:dyDescent="0.25">
      <c r="A4" s="29">
        <v>1</v>
      </c>
      <c r="B4" s="28" t="s">
        <v>153</v>
      </c>
      <c r="C4" s="29" t="s">
        <v>11</v>
      </c>
      <c r="D4" s="36"/>
      <c r="E4" s="41"/>
      <c r="F4" s="29">
        <v>1</v>
      </c>
      <c r="G4" s="40" t="s">
        <v>11</v>
      </c>
      <c r="H4" s="29"/>
      <c r="I4" s="41"/>
      <c r="J4" s="62">
        <f t="array" ref="J4">SUMPRODUCT(F8:F9*J8:J9)+(F5*J5)</f>
        <v>311.55</v>
      </c>
      <c r="O4" s="33"/>
    </row>
    <row r="5" spans="1:15" ht="16.5" customHeight="1" x14ac:dyDescent="0.25">
      <c r="A5" s="16">
        <v>1.1000000000000001</v>
      </c>
      <c r="B5" s="15" t="s">
        <v>25</v>
      </c>
      <c r="C5" s="16" t="s">
        <v>11</v>
      </c>
      <c r="D5" s="2"/>
      <c r="E5" s="27"/>
      <c r="F5" s="16">
        <v>1</v>
      </c>
      <c r="G5" s="31" t="s">
        <v>11</v>
      </c>
      <c r="H5" s="16"/>
      <c r="I5" s="27"/>
      <c r="J5" s="63">
        <f>SUMPRODUCT(F6:F7,J6:J7)</f>
        <v>259.05</v>
      </c>
      <c r="O5" s="33"/>
    </row>
    <row r="6" spans="1:15" ht="16.5" customHeight="1" x14ac:dyDescent="0.25">
      <c r="A6" s="57" t="s">
        <v>154</v>
      </c>
      <c r="B6" s="58" t="s">
        <v>81</v>
      </c>
      <c r="C6" s="57" t="s">
        <v>125</v>
      </c>
      <c r="D6" s="2" t="s">
        <v>12</v>
      </c>
      <c r="E6" s="57"/>
      <c r="F6" s="57">
        <v>1</v>
      </c>
      <c r="G6" s="5" t="s">
        <v>35</v>
      </c>
      <c r="H6" s="57"/>
      <c r="I6" s="1" t="s">
        <v>126</v>
      </c>
      <c r="J6" s="1">
        <v>259</v>
      </c>
      <c r="O6" s="33"/>
    </row>
    <row r="7" spans="1:15" ht="16.5" customHeight="1" x14ac:dyDescent="0.25">
      <c r="A7" s="57" t="s">
        <v>155</v>
      </c>
      <c r="B7" s="58" t="s">
        <v>157</v>
      </c>
      <c r="C7" s="57" t="s">
        <v>15</v>
      </c>
      <c r="D7" s="2"/>
      <c r="E7" s="1"/>
      <c r="F7" s="57">
        <v>1</v>
      </c>
      <c r="G7" s="5" t="s">
        <v>10</v>
      </c>
      <c r="H7" s="57"/>
      <c r="I7" s="1"/>
      <c r="J7" s="1">
        <v>0.05</v>
      </c>
      <c r="O7" s="33"/>
    </row>
    <row r="8" spans="1:15" ht="16.5" customHeight="1" x14ac:dyDescent="0.25">
      <c r="A8" s="57">
        <v>1.2</v>
      </c>
      <c r="B8" s="58" t="s">
        <v>127</v>
      </c>
      <c r="C8" s="57" t="s">
        <v>128</v>
      </c>
      <c r="D8" s="2" t="s">
        <v>168</v>
      </c>
      <c r="E8" s="57"/>
      <c r="F8" s="57">
        <v>1</v>
      </c>
      <c r="G8" s="5" t="s">
        <v>169</v>
      </c>
      <c r="H8" s="57"/>
      <c r="I8" s="1" t="s">
        <v>129</v>
      </c>
      <c r="J8" s="1">
        <v>50</v>
      </c>
      <c r="O8" s="33"/>
    </row>
    <row r="9" spans="1:15" ht="16.5" customHeight="1" x14ac:dyDescent="0.25">
      <c r="A9" s="57">
        <v>1.3</v>
      </c>
      <c r="B9" s="39" t="s">
        <v>120</v>
      </c>
      <c r="C9" s="38" t="s">
        <v>11</v>
      </c>
      <c r="D9" s="44" t="s">
        <v>18</v>
      </c>
      <c r="E9" s="45"/>
      <c r="F9" s="38">
        <v>1</v>
      </c>
      <c r="G9" s="37" t="s">
        <v>11</v>
      </c>
      <c r="H9" s="57"/>
      <c r="I9" s="1"/>
      <c r="J9" s="1">
        <v>2.5</v>
      </c>
      <c r="O9" s="33"/>
    </row>
    <row r="10" spans="1:15" ht="16.5" customHeight="1" x14ac:dyDescent="0.25">
      <c r="A10" s="57"/>
      <c r="B10" s="39"/>
      <c r="C10" s="38"/>
      <c r="D10" s="44"/>
      <c r="E10" s="45"/>
      <c r="F10" s="38"/>
      <c r="G10" s="37"/>
      <c r="H10" s="57"/>
      <c r="I10" s="1"/>
      <c r="J10" s="1"/>
      <c r="O10" s="33"/>
    </row>
    <row r="11" spans="1:15" ht="16.5" customHeight="1" x14ac:dyDescent="0.25">
      <c r="A11" s="16">
        <v>2</v>
      </c>
      <c r="B11" s="15" t="s">
        <v>156</v>
      </c>
      <c r="C11" s="16" t="s">
        <v>11</v>
      </c>
      <c r="D11" s="26"/>
      <c r="E11" s="27"/>
      <c r="F11" s="16">
        <v>1</v>
      </c>
      <c r="G11" s="31" t="s">
        <v>11</v>
      </c>
      <c r="H11" s="16"/>
      <c r="I11" s="27"/>
      <c r="J11" s="64">
        <f>SUMPRODUCT(F12:F14,J12:J14)</f>
        <v>311.5</v>
      </c>
      <c r="O11" s="33"/>
    </row>
    <row r="12" spans="1:15" ht="16.5" customHeight="1" x14ac:dyDescent="0.25">
      <c r="A12" s="57">
        <v>2.1</v>
      </c>
      <c r="B12" s="58" t="s">
        <v>81</v>
      </c>
      <c r="C12" s="57" t="s">
        <v>125</v>
      </c>
      <c r="D12" s="2" t="s">
        <v>12</v>
      </c>
      <c r="E12" s="57"/>
      <c r="F12" s="57">
        <v>1</v>
      </c>
      <c r="G12" s="5" t="s">
        <v>35</v>
      </c>
      <c r="H12" s="57"/>
      <c r="I12" s="1" t="s">
        <v>126</v>
      </c>
      <c r="J12" s="54">
        <v>259</v>
      </c>
      <c r="O12" s="33"/>
    </row>
    <row r="13" spans="1:15" ht="16.5" customHeight="1" x14ac:dyDescent="0.25">
      <c r="A13" s="57">
        <v>2.2000000000000002</v>
      </c>
      <c r="B13" s="58" t="s">
        <v>127</v>
      </c>
      <c r="C13" s="57" t="s">
        <v>128</v>
      </c>
      <c r="D13" s="2" t="s">
        <v>168</v>
      </c>
      <c r="E13" s="57"/>
      <c r="F13" s="57">
        <v>1</v>
      </c>
      <c r="G13" s="5" t="s">
        <v>169</v>
      </c>
      <c r="H13" s="57"/>
      <c r="I13" s="1" t="s">
        <v>129</v>
      </c>
      <c r="J13" s="54">
        <v>50</v>
      </c>
      <c r="O13" s="33"/>
    </row>
    <row r="14" spans="1:15" ht="16.5" customHeight="1" x14ac:dyDescent="0.25">
      <c r="A14" s="57">
        <v>2.2999999999999998</v>
      </c>
      <c r="B14" s="39" t="s">
        <v>120</v>
      </c>
      <c r="C14" s="38" t="s">
        <v>11</v>
      </c>
      <c r="D14" s="44" t="s">
        <v>18</v>
      </c>
      <c r="E14" s="45"/>
      <c r="F14" s="38">
        <v>1</v>
      </c>
      <c r="G14" s="37" t="s">
        <v>11</v>
      </c>
      <c r="H14" s="57"/>
      <c r="I14" s="1"/>
      <c r="J14" s="54">
        <v>2.5</v>
      </c>
      <c r="O14" s="33"/>
    </row>
    <row r="15" spans="1:15" ht="16.5" customHeight="1" x14ac:dyDescent="0.25">
      <c r="A15" s="13"/>
      <c r="B15" s="14"/>
      <c r="C15" s="13"/>
      <c r="D15" s="2"/>
      <c r="E15" s="13"/>
      <c r="F15" s="13"/>
      <c r="H15" s="13"/>
      <c r="I15" s="1"/>
      <c r="J15" s="54"/>
      <c r="O15" s="33"/>
    </row>
    <row r="16" spans="1:15" ht="16.5" customHeight="1" x14ac:dyDescent="0.25">
      <c r="A16" s="29">
        <v>3</v>
      </c>
      <c r="B16" s="28" t="s">
        <v>36</v>
      </c>
      <c r="C16" s="29" t="s">
        <v>101</v>
      </c>
      <c r="D16" s="2"/>
      <c r="E16" s="29"/>
      <c r="F16" s="29">
        <v>2</v>
      </c>
      <c r="G16" s="40" t="s">
        <v>152</v>
      </c>
      <c r="H16" s="29" t="s">
        <v>82</v>
      </c>
      <c r="I16" s="41" t="s">
        <v>13</v>
      </c>
      <c r="J16" s="62">
        <f t="array" ref="J16">SUMPRODUCT(F21:F23*J21:J23)+(F18*J18)+(F17*J17)</f>
        <v>153.55000000000001</v>
      </c>
      <c r="O16" s="33"/>
    </row>
    <row r="17" spans="1:15" ht="16.5" customHeight="1" x14ac:dyDescent="0.25">
      <c r="A17" s="13">
        <v>3.1</v>
      </c>
      <c r="B17" s="14" t="s">
        <v>37</v>
      </c>
      <c r="C17" s="13" t="s">
        <v>102</v>
      </c>
      <c r="D17" s="2" t="s">
        <v>12</v>
      </c>
      <c r="E17" s="13"/>
      <c r="F17" s="13">
        <v>1</v>
      </c>
      <c r="G17" s="5" t="s">
        <v>35</v>
      </c>
      <c r="H17" s="13" t="s">
        <v>83</v>
      </c>
      <c r="I17" s="1"/>
      <c r="J17" s="54">
        <v>28.86</v>
      </c>
      <c r="O17" s="33"/>
    </row>
    <row r="18" spans="1:15" ht="16.5" customHeight="1" x14ac:dyDescent="0.25">
      <c r="A18" s="16">
        <v>3.2</v>
      </c>
      <c r="B18" s="15" t="s">
        <v>38</v>
      </c>
      <c r="C18" s="16" t="s">
        <v>103</v>
      </c>
      <c r="D18" s="26" t="s">
        <v>12</v>
      </c>
      <c r="E18" s="16"/>
      <c r="F18" s="16">
        <v>1</v>
      </c>
      <c r="G18" s="31" t="s">
        <v>35</v>
      </c>
      <c r="H18" s="16" t="s">
        <v>84</v>
      </c>
      <c r="I18" s="27"/>
      <c r="J18" s="65">
        <f>SUMPRODUCT(F19:F20,J19:J20)</f>
        <v>114.98</v>
      </c>
      <c r="O18" s="33"/>
    </row>
    <row r="19" spans="1:15" ht="16.5" customHeight="1" x14ac:dyDescent="0.25">
      <c r="A19" s="13" t="s">
        <v>158</v>
      </c>
      <c r="B19" s="14" t="s">
        <v>39</v>
      </c>
      <c r="C19" s="13" t="s">
        <v>104</v>
      </c>
      <c r="D19" s="2"/>
      <c r="E19" s="13"/>
      <c r="F19" s="13">
        <v>1</v>
      </c>
      <c r="G19" s="5" t="s">
        <v>35</v>
      </c>
      <c r="H19" s="13" t="s">
        <v>85</v>
      </c>
      <c r="I19" s="1"/>
      <c r="J19" s="54">
        <v>72.39</v>
      </c>
      <c r="O19" s="33"/>
    </row>
    <row r="20" spans="1:15" ht="16.5" customHeight="1" x14ac:dyDescent="0.25">
      <c r="A20" s="13" t="s">
        <v>159</v>
      </c>
      <c r="B20" s="14" t="s">
        <v>40</v>
      </c>
      <c r="C20" s="13" t="s">
        <v>105</v>
      </c>
      <c r="D20" s="2"/>
      <c r="E20" s="13"/>
      <c r="F20" s="13">
        <v>1</v>
      </c>
      <c r="G20" s="5" t="s">
        <v>35</v>
      </c>
      <c r="H20" s="13" t="s">
        <v>86</v>
      </c>
      <c r="I20" s="1"/>
      <c r="J20" s="54">
        <v>42.59</v>
      </c>
      <c r="O20" s="33"/>
    </row>
    <row r="21" spans="1:15" ht="16.5" customHeight="1" x14ac:dyDescent="0.25">
      <c r="A21" s="13">
        <v>3.3</v>
      </c>
      <c r="B21" s="14" t="s">
        <v>41</v>
      </c>
      <c r="C21" s="13" t="s">
        <v>106</v>
      </c>
      <c r="D21" s="2"/>
      <c r="E21" s="13"/>
      <c r="F21" s="13">
        <v>1</v>
      </c>
      <c r="G21" s="5" t="s">
        <v>35</v>
      </c>
      <c r="H21" s="13" t="s">
        <v>87</v>
      </c>
      <c r="I21" s="1"/>
      <c r="J21" s="54">
        <v>3.71</v>
      </c>
      <c r="O21" s="33"/>
    </row>
    <row r="22" spans="1:15" ht="16.5" customHeight="1" x14ac:dyDescent="0.25">
      <c r="A22" s="13">
        <v>3.4</v>
      </c>
      <c r="B22" s="14" t="s">
        <v>113</v>
      </c>
      <c r="C22" s="13">
        <v>400708</v>
      </c>
      <c r="D22" s="2" t="s">
        <v>14</v>
      </c>
      <c r="E22" s="13"/>
      <c r="F22" s="13">
        <v>1</v>
      </c>
      <c r="G22" s="5" t="s">
        <v>11</v>
      </c>
      <c r="H22" s="13"/>
      <c r="I22" s="1"/>
      <c r="J22" s="54">
        <v>2.89</v>
      </c>
      <c r="O22" s="33"/>
    </row>
    <row r="23" spans="1:15" ht="16.5" customHeight="1" x14ac:dyDescent="0.25">
      <c r="A23" s="13">
        <v>3.5</v>
      </c>
      <c r="B23" s="14" t="s">
        <v>114</v>
      </c>
      <c r="C23" s="13">
        <v>400455</v>
      </c>
      <c r="D23" s="2" t="s">
        <v>14</v>
      </c>
      <c r="E23" s="13"/>
      <c r="F23" s="13">
        <v>1</v>
      </c>
      <c r="G23" s="5" t="s">
        <v>11</v>
      </c>
      <c r="H23" s="13"/>
      <c r="I23" s="1"/>
      <c r="J23" s="54">
        <v>3.11</v>
      </c>
      <c r="O23" s="33"/>
    </row>
    <row r="24" spans="1:15" ht="16.5" customHeight="1" x14ac:dyDescent="0.25">
      <c r="A24" s="13"/>
      <c r="B24" s="14"/>
      <c r="C24" s="13"/>
      <c r="D24" s="2"/>
      <c r="E24" s="13"/>
      <c r="F24" s="13"/>
      <c r="H24" s="13"/>
      <c r="I24" s="1"/>
      <c r="O24" s="33"/>
    </row>
    <row r="25" spans="1:15" ht="16.5" customHeight="1" x14ac:dyDescent="0.25">
      <c r="A25" s="42">
        <v>4</v>
      </c>
      <c r="B25" s="36" t="s">
        <v>42</v>
      </c>
      <c r="C25" s="41" t="s">
        <v>11</v>
      </c>
      <c r="D25" s="2"/>
      <c r="E25" s="41"/>
      <c r="F25" s="41">
        <v>1</v>
      </c>
      <c r="G25" s="40" t="s">
        <v>11</v>
      </c>
      <c r="H25" s="41"/>
      <c r="I25" s="43"/>
      <c r="J25" s="66">
        <f>SUM(J26*F26)+(J31*F31)</f>
        <v>21.150000000000002</v>
      </c>
      <c r="O25" s="33"/>
    </row>
    <row r="26" spans="1:15" s="4" customFormat="1" ht="16.5" customHeight="1" x14ac:dyDescent="0.2">
      <c r="A26" s="16">
        <v>4.0999999999999996</v>
      </c>
      <c r="B26" s="15" t="s">
        <v>130</v>
      </c>
      <c r="C26" s="16" t="s">
        <v>131</v>
      </c>
      <c r="D26" s="26"/>
      <c r="E26" s="16"/>
      <c r="F26" s="16">
        <v>2</v>
      </c>
      <c r="G26" s="31" t="s">
        <v>35</v>
      </c>
      <c r="H26" s="16"/>
      <c r="I26" s="27" t="s">
        <v>132</v>
      </c>
      <c r="J26" s="65">
        <f>SUMPRODUCT(F27:F30,J27:J30)</f>
        <v>10.200000000000001</v>
      </c>
      <c r="O26" s="34"/>
    </row>
    <row r="27" spans="1:15" ht="16.5" customHeight="1" x14ac:dyDescent="0.25">
      <c r="A27" s="13" t="s">
        <v>160</v>
      </c>
      <c r="B27" s="14" t="s">
        <v>133</v>
      </c>
      <c r="C27" s="13" t="s">
        <v>134</v>
      </c>
      <c r="D27" s="2" t="s">
        <v>13</v>
      </c>
      <c r="E27" s="13"/>
      <c r="F27" s="13">
        <v>1</v>
      </c>
      <c r="G27" s="5" t="s">
        <v>35</v>
      </c>
      <c r="H27" s="13"/>
      <c r="I27" s="1"/>
      <c r="J27" s="54">
        <v>5.03</v>
      </c>
      <c r="O27" s="33"/>
    </row>
    <row r="28" spans="1:15" ht="16.5" customHeight="1" x14ac:dyDescent="0.25">
      <c r="A28" s="57" t="s">
        <v>161</v>
      </c>
      <c r="B28" s="58" t="s">
        <v>135</v>
      </c>
      <c r="C28" s="57" t="s">
        <v>136</v>
      </c>
      <c r="D28" s="2" t="s">
        <v>13</v>
      </c>
      <c r="E28" s="57"/>
      <c r="F28" s="57">
        <v>1</v>
      </c>
      <c r="G28" s="5" t="s">
        <v>35</v>
      </c>
      <c r="H28" s="57"/>
      <c r="I28" s="1"/>
      <c r="J28" s="54">
        <v>3.81</v>
      </c>
      <c r="O28" s="33"/>
    </row>
    <row r="29" spans="1:15" ht="16.5" customHeight="1" x14ac:dyDescent="0.25">
      <c r="A29" s="57" t="s">
        <v>162</v>
      </c>
      <c r="B29" s="58" t="s">
        <v>137</v>
      </c>
      <c r="C29" s="57">
        <v>401116</v>
      </c>
      <c r="D29" s="2" t="s">
        <v>49</v>
      </c>
      <c r="E29" s="57"/>
      <c r="F29" s="57">
        <v>2</v>
      </c>
      <c r="G29" s="5" t="s">
        <v>11</v>
      </c>
      <c r="H29" s="57"/>
      <c r="I29" s="1"/>
      <c r="J29" s="54">
        <v>0.56000000000000005</v>
      </c>
      <c r="O29" s="33"/>
    </row>
    <row r="30" spans="1:15" ht="16.5" customHeight="1" x14ac:dyDescent="0.25">
      <c r="A30" s="57" t="s">
        <v>163</v>
      </c>
      <c r="B30" s="58" t="s">
        <v>138</v>
      </c>
      <c r="C30" s="57">
        <v>440179</v>
      </c>
      <c r="D30" s="2" t="s">
        <v>49</v>
      </c>
      <c r="E30" s="57"/>
      <c r="F30" s="57">
        <v>2</v>
      </c>
      <c r="G30" s="5" t="s">
        <v>11</v>
      </c>
      <c r="H30" s="57"/>
      <c r="I30" s="1"/>
      <c r="J30" s="54">
        <v>0.12</v>
      </c>
      <c r="O30" s="33"/>
    </row>
    <row r="31" spans="1:15" ht="16.5" customHeight="1" x14ac:dyDescent="0.25">
      <c r="A31" s="13">
        <v>4.2</v>
      </c>
      <c r="B31" s="39" t="s">
        <v>31</v>
      </c>
      <c r="C31" s="38" t="s">
        <v>11</v>
      </c>
      <c r="D31" s="44" t="s">
        <v>18</v>
      </c>
      <c r="E31" s="45"/>
      <c r="F31" s="38">
        <v>1</v>
      </c>
      <c r="G31" s="37" t="s">
        <v>11</v>
      </c>
      <c r="H31" s="38"/>
      <c r="J31" s="54">
        <v>0.75</v>
      </c>
      <c r="O31" s="33"/>
    </row>
    <row r="32" spans="1:15" ht="16.5" customHeight="1" x14ac:dyDescent="0.25">
      <c r="A32" s="13"/>
      <c r="B32" s="14"/>
      <c r="C32" s="13"/>
      <c r="D32" s="2"/>
      <c r="E32" s="13"/>
      <c r="F32" s="13"/>
      <c r="H32" s="13"/>
      <c r="I32" s="1"/>
      <c r="J32" s="54"/>
      <c r="O32" s="33"/>
    </row>
    <row r="33" spans="1:15" ht="16.5" customHeight="1" x14ac:dyDescent="0.25">
      <c r="A33" s="42">
        <v>5</v>
      </c>
      <c r="B33" s="36" t="s">
        <v>34</v>
      </c>
      <c r="C33" s="41" t="s">
        <v>11</v>
      </c>
      <c r="D33" s="2"/>
      <c r="E33" s="41"/>
      <c r="F33" s="41">
        <v>1</v>
      </c>
      <c r="G33" s="40" t="s">
        <v>11</v>
      </c>
      <c r="H33" s="41"/>
      <c r="I33" s="43"/>
      <c r="J33" s="62">
        <f>(F34*J34)+(F40*J40)</f>
        <v>93.3</v>
      </c>
      <c r="O33" s="33"/>
    </row>
    <row r="34" spans="1:15" ht="16.5" customHeight="1" x14ac:dyDescent="0.25">
      <c r="A34" s="46">
        <v>5.0999999999999996</v>
      </c>
      <c r="B34" s="47" t="s">
        <v>53</v>
      </c>
      <c r="C34" s="46" t="s">
        <v>54</v>
      </c>
      <c r="D34" s="48"/>
      <c r="E34" s="46"/>
      <c r="F34" s="46">
        <v>4</v>
      </c>
      <c r="G34" s="49" t="s">
        <v>10</v>
      </c>
      <c r="H34" s="46"/>
      <c r="I34" s="46" t="s">
        <v>97</v>
      </c>
      <c r="J34" s="65">
        <f>SUMPRODUCT(F35:F39,J35:J39)</f>
        <v>23</v>
      </c>
      <c r="O34" s="33"/>
    </row>
    <row r="35" spans="1:15" ht="16.5" customHeight="1" x14ac:dyDescent="0.25">
      <c r="A35" s="50" t="s">
        <v>139</v>
      </c>
      <c r="B35" s="48" t="s">
        <v>56</v>
      </c>
      <c r="C35" s="50" t="s">
        <v>57</v>
      </c>
      <c r="D35" s="48"/>
      <c r="E35" s="50"/>
      <c r="F35" s="50">
        <v>1</v>
      </c>
      <c r="G35" s="51" t="s">
        <v>10</v>
      </c>
      <c r="H35" s="50"/>
      <c r="I35" s="50"/>
      <c r="J35" s="1">
        <v>13.95</v>
      </c>
      <c r="O35" s="33"/>
    </row>
    <row r="36" spans="1:15" ht="16.5" customHeight="1" x14ac:dyDescent="0.25">
      <c r="A36" s="50" t="s">
        <v>140</v>
      </c>
      <c r="B36" s="48" t="s">
        <v>58</v>
      </c>
      <c r="C36" s="50" t="s">
        <v>59</v>
      </c>
      <c r="D36" s="48"/>
      <c r="E36" s="50"/>
      <c r="F36" s="50">
        <v>1</v>
      </c>
      <c r="G36" s="51" t="s">
        <v>10</v>
      </c>
      <c r="H36" s="50"/>
      <c r="I36" s="50"/>
      <c r="J36" s="1">
        <v>3.63</v>
      </c>
      <c r="O36" s="33"/>
    </row>
    <row r="37" spans="1:15" ht="16.5" customHeight="1" x14ac:dyDescent="0.25">
      <c r="A37" s="50" t="s">
        <v>141</v>
      </c>
      <c r="B37" s="48" t="s">
        <v>60</v>
      </c>
      <c r="C37" s="50" t="s">
        <v>61</v>
      </c>
      <c r="D37" s="48"/>
      <c r="E37" s="50"/>
      <c r="F37" s="50">
        <v>1</v>
      </c>
      <c r="G37" s="51" t="s">
        <v>10</v>
      </c>
      <c r="H37" s="50"/>
      <c r="I37" s="50"/>
      <c r="J37" s="1">
        <v>1.1200000000000001</v>
      </c>
      <c r="O37" s="33"/>
    </row>
    <row r="38" spans="1:15" ht="16.5" customHeight="1" x14ac:dyDescent="0.25">
      <c r="A38" s="50" t="s">
        <v>142</v>
      </c>
      <c r="B38" s="48" t="s">
        <v>62</v>
      </c>
      <c r="C38" s="50" t="s">
        <v>63</v>
      </c>
      <c r="D38" s="48"/>
      <c r="E38" s="50"/>
      <c r="F38" s="50">
        <v>1</v>
      </c>
      <c r="G38" s="51" t="s">
        <v>10</v>
      </c>
      <c r="H38" s="50"/>
      <c r="I38" s="50"/>
      <c r="J38" s="1">
        <v>4.1100000000000003</v>
      </c>
      <c r="O38" s="33"/>
    </row>
    <row r="39" spans="1:15" ht="16.5" customHeight="1" x14ac:dyDescent="0.25">
      <c r="A39" s="50" t="s">
        <v>164</v>
      </c>
      <c r="B39" s="48" t="s">
        <v>64</v>
      </c>
      <c r="C39" s="50" t="s">
        <v>65</v>
      </c>
      <c r="D39" s="48"/>
      <c r="E39" s="50"/>
      <c r="F39" s="50">
        <v>1</v>
      </c>
      <c r="G39" s="51" t="s">
        <v>10</v>
      </c>
      <c r="H39" s="50"/>
      <c r="I39" s="50"/>
      <c r="J39" s="1">
        <v>0.19</v>
      </c>
      <c r="O39" s="33"/>
    </row>
    <row r="40" spans="1:15" ht="16.5" customHeight="1" x14ac:dyDescent="0.25">
      <c r="A40" s="13">
        <v>5.2</v>
      </c>
      <c r="B40" s="39" t="s">
        <v>31</v>
      </c>
      <c r="C40" s="38" t="s">
        <v>11</v>
      </c>
      <c r="D40" s="44" t="s">
        <v>18</v>
      </c>
      <c r="E40" s="45"/>
      <c r="F40" s="38">
        <v>1</v>
      </c>
      <c r="G40" s="37" t="s">
        <v>11</v>
      </c>
      <c r="H40" s="13"/>
      <c r="J40" s="73">
        <v>1.3</v>
      </c>
      <c r="O40" s="33"/>
    </row>
    <row r="41" spans="1:15" ht="16.5" customHeight="1" x14ac:dyDescent="0.25">
      <c r="A41" s="13"/>
      <c r="B41" s="14"/>
      <c r="C41" s="13"/>
      <c r="D41" s="2"/>
      <c r="E41" s="13"/>
      <c r="F41" s="13"/>
      <c r="H41" s="13"/>
      <c r="I41" s="1"/>
      <c r="J41" s="1"/>
      <c r="O41" s="33"/>
    </row>
    <row r="42" spans="1:15" ht="16.5" customHeight="1" x14ac:dyDescent="0.25">
      <c r="A42" s="42">
        <v>6</v>
      </c>
      <c r="B42" s="36" t="s">
        <v>34</v>
      </c>
      <c r="C42" s="41" t="s">
        <v>11</v>
      </c>
      <c r="D42" s="2"/>
      <c r="E42" s="41"/>
      <c r="F42" s="41">
        <v>1</v>
      </c>
      <c r="G42" s="40" t="s">
        <v>11</v>
      </c>
      <c r="H42" s="41"/>
      <c r="I42" s="43"/>
      <c r="J42" s="66">
        <f>SUMPRODUCT(F43:F63,J43:J63)</f>
        <v>446.41399999999999</v>
      </c>
      <c r="O42" s="33"/>
    </row>
    <row r="43" spans="1:15" ht="16.5" customHeight="1" x14ac:dyDescent="0.25">
      <c r="A43" s="13">
        <v>6.1</v>
      </c>
      <c r="B43" s="14" t="s">
        <v>21</v>
      </c>
      <c r="C43" s="13">
        <v>440185</v>
      </c>
      <c r="D43" s="2" t="s">
        <v>13</v>
      </c>
      <c r="E43" s="1" t="s">
        <v>88</v>
      </c>
      <c r="F43" s="13">
        <v>8</v>
      </c>
      <c r="G43" s="5" t="s">
        <v>10</v>
      </c>
      <c r="H43" s="13"/>
      <c r="I43" s="3"/>
      <c r="J43" s="1">
        <v>1.278</v>
      </c>
      <c r="O43" s="33"/>
    </row>
    <row r="44" spans="1:15" ht="16.5" customHeight="1" x14ac:dyDescent="0.25">
      <c r="A44" s="13">
        <v>6.2</v>
      </c>
      <c r="B44" s="14" t="s">
        <v>19</v>
      </c>
      <c r="C44" s="13">
        <v>440188</v>
      </c>
      <c r="D44" s="2" t="s">
        <v>20</v>
      </c>
      <c r="E44" s="1" t="s">
        <v>89</v>
      </c>
      <c r="F44" s="13">
        <v>4</v>
      </c>
      <c r="G44" s="5" t="s">
        <v>10</v>
      </c>
      <c r="H44" s="13"/>
      <c r="I44" s="3"/>
      <c r="J44" s="1">
        <v>0.39500000000000002</v>
      </c>
      <c r="O44" s="33"/>
    </row>
    <row r="45" spans="1:15" ht="16.5" customHeight="1" x14ac:dyDescent="0.25">
      <c r="A45" s="13">
        <v>6.3</v>
      </c>
      <c r="B45" s="14" t="s">
        <v>43</v>
      </c>
      <c r="C45" s="13" t="s">
        <v>107</v>
      </c>
      <c r="D45" s="2" t="s">
        <v>13</v>
      </c>
      <c r="E45" s="1" t="s">
        <v>32</v>
      </c>
      <c r="F45" s="13">
        <v>4</v>
      </c>
      <c r="G45" s="5" t="s">
        <v>10</v>
      </c>
      <c r="H45" s="13" t="s">
        <v>44</v>
      </c>
      <c r="I45" s="3"/>
      <c r="J45" s="1">
        <v>0.46500000000000002</v>
      </c>
      <c r="O45" s="33"/>
    </row>
    <row r="46" spans="1:15" ht="16.5" customHeight="1" x14ac:dyDescent="0.25">
      <c r="A46" s="13">
        <v>6.4</v>
      </c>
      <c r="B46" s="14" t="s">
        <v>45</v>
      </c>
      <c r="C46" s="13" t="s">
        <v>108</v>
      </c>
      <c r="D46" s="2" t="s">
        <v>13</v>
      </c>
      <c r="E46" s="1" t="s">
        <v>33</v>
      </c>
      <c r="F46" s="13">
        <v>4</v>
      </c>
      <c r="G46" s="5" t="s">
        <v>10</v>
      </c>
      <c r="H46" s="13" t="s">
        <v>46</v>
      </c>
      <c r="I46" s="3"/>
      <c r="J46" s="1">
        <v>0.40500000000000003</v>
      </c>
      <c r="O46" s="33"/>
    </row>
    <row r="47" spans="1:15" ht="16.5" customHeight="1" x14ac:dyDescent="0.25">
      <c r="A47" s="13">
        <v>6.5</v>
      </c>
      <c r="B47" s="14" t="s">
        <v>47</v>
      </c>
      <c r="C47" s="13" t="s">
        <v>109</v>
      </c>
      <c r="D47" s="2" t="s">
        <v>13</v>
      </c>
      <c r="E47" s="1" t="s">
        <v>90</v>
      </c>
      <c r="F47" s="13">
        <v>4</v>
      </c>
      <c r="G47" s="5" t="s">
        <v>10</v>
      </c>
      <c r="H47" s="13" t="s">
        <v>48</v>
      </c>
      <c r="I47" s="3"/>
      <c r="J47" s="1">
        <v>0.32700000000000001</v>
      </c>
      <c r="O47" s="33"/>
    </row>
    <row r="48" spans="1:15" ht="16.5" customHeight="1" x14ac:dyDescent="0.25">
      <c r="A48" s="13">
        <v>6.6</v>
      </c>
      <c r="B48" s="14" t="s">
        <v>26</v>
      </c>
      <c r="C48" s="13">
        <v>400544</v>
      </c>
      <c r="D48" s="2" t="s">
        <v>49</v>
      </c>
      <c r="E48" s="1" t="s">
        <v>91</v>
      </c>
      <c r="F48" s="13">
        <v>4</v>
      </c>
      <c r="G48" s="5" t="s">
        <v>11</v>
      </c>
      <c r="H48" s="13"/>
      <c r="I48" s="3"/>
      <c r="J48" s="1">
        <v>2.68</v>
      </c>
      <c r="O48" s="33"/>
    </row>
    <row r="49" spans="1:15" ht="16.5" customHeight="1" x14ac:dyDescent="0.25">
      <c r="A49" s="13">
        <v>6.7</v>
      </c>
      <c r="B49" s="14" t="s">
        <v>50</v>
      </c>
      <c r="C49" s="13">
        <v>400693</v>
      </c>
      <c r="D49" s="2" t="s">
        <v>49</v>
      </c>
      <c r="E49" s="1" t="s">
        <v>92</v>
      </c>
      <c r="F49" s="13">
        <v>4</v>
      </c>
      <c r="G49" s="5" t="s">
        <v>11</v>
      </c>
      <c r="H49" s="13"/>
      <c r="I49" s="3"/>
      <c r="J49" s="1">
        <v>4.45</v>
      </c>
      <c r="O49" s="33"/>
    </row>
    <row r="50" spans="1:15" ht="16.5" customHeight="1" x14ac:dyDescent="0.25">
      <c r="A50" s="13">
        <v>6.8</v>
      </c>
      <c r="B50" s="14" t="s">
        <v>27</v>
      </c>
      <c r="C50" s="13">
        <v>400151</v>
      </c>
      <c r="D50" s="2" t="s">
        <v>49</v>
      </c>
      <c r="E50" s="1" t="s">
        <v>93</v>
      </c>
      <c r="F50" s="13">
        <v>4</v>
      </c>
      <c r="G50" s="5" t="s">
        <v>11</v>
      </c>
      <c r="H50" s="13"/>
      <c r="I50" s="3"/>
      <c r="J50" s="1">
        <v>6.5330000000000004</v>
      </c>
      <c r="O50" s="33"/>
    </row>
    <row r="51" spans="1:15" ht="16.5" customHeight="1" x14ac:dyDescent="0.25">
      <c r="A51" s="18">
        <v>6.9</v>
      </c>
      <c r="B51" s="14" t="s">
        <v>51</v>
      </c>
      <c r="C51" s="13">
        <v>400846</v>
      </c>
      <c r="D51" s="2" t="s">
        <v>49</v>
      </c>
      <c r="E51" s="1" t="s">
        <v>94</v>
      </c>
      <c r="F51" s="13">
        <v>4</v>
      </c>
      <c r="G51" s="5" t="s">
        <v>11</v>
      </c>
      <c r="H51" s="13"/>
      <c r="I51" s="3"/>
      <c r="J51" s="1">
        <v>10.89</v>
      </c>
      <c r="O51" s="33"/>
    </row>
    <row r="52" spans="1:15" ht="16.5" customHeight="1" x14ac:dyDescent="0.25">
      <c r="A52" s="18" t="s">
        <v>165</v>
      </c>
      <c r="B52" s="14" t="s">
        <v>28</v>
      </c>
      <c r="C52" s="13">
        <v>400551</v>
      </c>
      <c r="D52" s="2" t="s">
        <v>49</v>
      </c>
      <c r="E52" s="1" t="s">
        <v>95</v>
      </c>
      <c r="F52" s="13">
        <v>4</v>
      </c>
      <c r="G52" s="5" t="s">
        <v>11</v>
      </c>
      <c r="H52" s="13"/>
      <c r="I52" s="3"/>
      <c r="J52" s="1">
        <v>13.19</v>
      </c>
      <c r="O52" s="33"/>
    </row>
    <row r="53" spans="1:15" ht="16.5" customHeight="1" x14ac:dyDescent="0.25">
      <c r="A53" s="13">
        <v>6.11</v>
      </c>
      <c r="B53" s="14" t="s">
        <v>52</v>
      </c>
      <c r="C53" s="13">
        <v>400692</v>
      </c>
      <c r="D53" s="2" t="s">
        <v>49</v>
      </c>
      <c r="E53" s="1" t="s">
        <v>96</v>
      </c>
      <c r="F53" s="13">
        <v>4</v>
      </c>
      <c r="G53" s="5" t="s">
        <v>11</v>
      </c>
      <c r="H53" s="13"/>
      <c r="I53" s="3"/>
      <c r="J53" s="1">
        <v>20.83</v>
      </c>
      <c r="O53" s="33"/>
    </row>
    <row r="54" spans="1:15" ht="16.5" customHeight="1" x14ac:dyDescent="0.25">
      <c r="A54" s="50">
        <v>6.12</v>
      </c>
      <c r="B54" s="48" t="s">
        <v>66</v>
      </c>
      <c r="C54" s="50">
        <v>440141</v>
      </c>
      <c r="D54" s="48" t="s">
        <v>49</v>
      </c>
      <c r="E54" s="50" t="s">
        <v>110</v>
      </c>
      <c r="F54" s="50">
        <v>4</v>
      </c>
      <c r="G54" s="51" t="s">
        <v>11</v>
      </c>
      <c r="H54" s="50"/>
      <c r="I54" s="3"/>
      <c r="J54" s="1">
        <v>1.177</v>
      </c>
      <c r="O54" s="33"/>
    </row>
    <row r="55" spans="1:15" ht="16.5" customHeight="1" x14ac:dyDescent="0.25">
      <c r="A55" s="50">
        <v>6.13</v>
      </c>
      <c r="B55" s="48" t="s">
        <v>68</v>
      </c>
      <c r="C55" s="50">
        <v>400598</v>
      </c>
      <c r="D55" s="48" t="s">
        <v>49</v>
      </c>
      <c r="E55" s="50" t="s">
        <v>55</v>
      </c>
      <c r="F55" s="50">
        <v>4</v>
      </c>
      <c r="G55" s="51" t="s">
        <v>11</v>
      </c>
      <c r="H55" s="50"/>
      <c r="I55" s="3"/>
      <c r="J55" s="1">
        <v>1.333</v>
      </c>
      <c r="O55" s="33"/>
    </row>
    <row r="56" spans="1:15" ht="16.5" customHeight="1" x14ac:dyDescent="0.25">
      <c r="A56" s="50">
        <v>6.14</v>
      </c>
      <c r="B56" s="48" t="s">
        <v>70</v>
      </c>
      <c r="C56" s="50">
        <v>481758</v>
      </c>
      <c r="D56" s="48"/>
      <c r="E56" s="50" t="s">
        <v>67</v>
      </c>
      <c r="F56" s="50">
        <v>2</v>
      </c>
      <c r="G56" s="51" t="s">
        <v>10</v>
      </c>
      <c r="H56" s="50"/>
      <c r="I56" s="3"/>
      <c r="J56" s="1">
        <v>5.3250000000000002</v>
      </c>
      <c r="O56" s="33"/>
    </row>
    <row r="57" spans="1:15" ht="16.5" customHeight="1" x14ac:dyDescent="0.25">
      <c r="A57" s="54">
        <v>6.15</v>
      </c>
      <c r="B57" s="14" t="s">
        <v>170</v>
      </c>
      <c r="C57" s="13">
        <v>401131</v>
      </c>
      <c r="D57" s="2" t="s">
        <v>13</v>
      </c>
      <c r="E57" s="1" t="s">
        <v>69</v>
      </c>
      <c r="F57" s="13">
        <v>2</v>
      </c>
      <c r="G57" s="5" t="s">
        <v>10</v>
      </c>
      <c r="H57" s="13"/>
      <c r="I57" s="3"/>
      <c r="J57" s="1">
        <v>2.35</v>
      </c>
      <c r="O57" s="33"/>
    </row>
    <row r="58" spans="1:15" ht="16.5" customHeight="1" x14ac:dyDescent="0.25">
      <c r="A58" s="13">
        <v>6.16</v>
      </c>
      <c r="B58" s="14" t="s">
        <v>29</v>
      </c>
      <c r="C58" s="13">
        <v>480727</v>
      </c>
      <c r="D58" s="2"/>
      <c r="E58" s="1" t="s">
        <v>71</v>
      </c>
      <c r="F58" s="13">
        <v>2</v>
      </c>
      <c r="G58" s="5" t="s">
        <v>10</v>
      </c>
      <c r="H58" s="13"/>
      <c r="I58" s="3"/>
      <c r="J58" s="1">
        <v>0.46</v>
      </c>
      <c r="O58" s="33"/>
    </row>
    <row r="59" spans="1:15" ht="16.5" customHeight="1" x14ac:dyDescent="0.25">
      <c r="A59" s="50">
        <v>6.17</v>
      </c>
      <c r="B59" s="48" t="s">
        <v>74</v>
      </c>
      <c r="C59" s="50">
        <v>400713</v>
      </c>
      <c r="D59" s="48" t="s">
        <v>13</v>
      </c>
      <c r="E59" s="50" t="s">
        <v>72</v>
      </c>
      <c r="F59" s="50">
        <v>4</v>
      </c>
      <c r="G59" s="51" t="s">
        <v>10</v>
      </c>
      <c r="H59" s="50"/>
      <c r="I59" s="3"/>
      <c r="J59" s="1">
        <v>17.75</v>
      </c>
      <c r="O59" s="33"/>
    </row>
    <row r="60" spans="1:15" ht="16.5" customHeight="1" x14ac:dyDescent="0.25">
      <c r="A60" s="50">
        <v>6.18</v>
      </c>
      <c r="B60" s="48" t="s">
        <v>76</v>
      </c>
      <c r="C60" s="50">
        <v>481501</v>
      </c>
      <c r="D60" s="48"/>
      <c r="E60" s="50" t="s">
        <v>73</v>
      </c>
      <c r="F60" s="50">
        <v>4</v>
      </c>
      <c r="G60" s="51" t="s">
        <v>10</v>
      </c>
      <c r="H60" s="50"/>
      <c r="I60" s="3"/>
      <c r="J60" s="1">
        <v>5.92</v>
      </c>
      <c r="O60" s="33"/>
    </row>
    <row r="61" spans="1:15" ht="16.5" customHeight="1" x14ac:dyDescent="0.25">
      <c r="A61" s="53">
        <v>6.19</v>
      </c>
      <c r="B61" s="14" t="s">
        <v>78</v>
      </c>
      <c r="C61" s="13">
        <v>400665</v>
      </c>
      <c r="D61" s="2" t="s">
        <v>13</v>
      </c>
      <c r="E61" s="1" t="s">
        <v>75</v>
      </c>
      <c r="F61" s="13">
        <v>4</v>
      </c>
      <c r="G61" s="5" t="s">
        <v>35</v>
      </c>
      <c r="H61" s="13"/>
      <c r="I61" s="3"/>
      <c r="J61" s="1">
        <v>12.58</v>
      </c>
      <c r="O61" s="33"/>
    </row>
    <row r="62" spans="1:15" ht="16.5" customHeight="1" x14ac:dyDescent="0.25">
      <c r="A62" s="18" t="s">
        <v>166</v>
      </c>
      <c r="B62" s="14" t="s">
        <v>80</v>
      </c>
      <c r="C62" s="13">
        <v>481452</v>
      </c>
      <c r="D62" s="2"/>
      <c r="E62" s="1" t="s">
        <v>77</v>
      </c>
      <c r="F62" s="13">
        <v>4</v>
      </c>
      <c r="G62" s="5" t="s">
        <v>10</v>
      </c>
      <c r="H62" s="13"/>
      <c r="I62" s="3"/>
      <c r="J62" s="1">
        <v>3.42</v>
      </c>
      <c r="O62" s="33"/>
    </row>
    <row r="63" spans="1:15" ht="16.5" customHeight="1" x14ac:dyDescent="0.25">
      <c r="A63" s="13">
        <v>6.21</v>
      </c>
      <c r="B63" s="2" t="s">
        <v>112</v>
      </c>
      <c r="C63" s="19" t="s">
        <v>115</v>
      </c>
      <c r="D63" s="2"/>
      <c r="E63" s="1"/>
      <c r="F63" s="1">
        <v>1</v>
      </c>
      <c r="G63" s="5" t="s">
        <v>35</v>
      </c>
      <c r="H63" s="13"/>
      <c r="I63" s="1"/>
      <c r="J63" s="1">
        <v>10.54</v>
      </c>
      <c r="O63" s="33"/>
    </row>
    <row r="64" spans="1:15" ht="16.5" customHeight="1" x14ac:dyDescent="0.25">
      <c r="A64" s="13"/>
      <c r="B64" s="14"/>
      <c r="C64" s="13"/>
      <c r="D64" s="2"/>
      <c r="E64" s="13"/>
      <c r="F64" s="13"/>
      <c r="H64" s="13"/>
      <c r="I64" s="1"/>
      <c r="J64" s="1"/>
      <c r="O64" s="33"/>
    </row>
    <row r="65" spans="1:15" ht="16.5" customHeight="1" x14ac:dyDescent="0.25">
      <c r="A65" s="25">
        <v>7</v>
      </c>
      <c r="B65" s="26" t="s">
        <v>111</v>
      </c>
      <c r="C65" s="27" t="s">
        <v>11</v>
      </c>
      <c r="D65" s="2"/>
      <c r="E65" s="27"/>
      <c r="F65" s="27">
        <v>1</v>
      </c>
      <c r="G65" s="31" t="s">
        <v>11</v>
      </c>
      <c r="H65" s="27" t="s">
        <v>11</v>
      </c>
      <c r="I65" s="32"/>
      <c r="J65" s="64">
        <f>SUMPRODUCT(F66:F68,J66:J68)</f>
        <v>45.63</v>
      </c>
      <c r="O65" s="33"/>
    </row>
    <row r="66" spans="1:15" ht="16.5" customHeight="1" x14ac:dyDescent="0.25">
      <c r="A66" s="50">
        <v>7.1</v>
      </c>
      <c r="B66" s="48" t="s">
        <v>98</v>
      </c>
      <c r="C66" s="50">
        <v>481503</v>
      </c>
      <c r="D66" s="48"/>
      <c r="E66" s="48"/>
      <c r="F66" s="50">
        <v>1</v>
      </c>
      <c r="G66" s="52" t="s">
        <v>11</v>
      </c>
      <c r="H66" s="50"/>
      <c r="I66" s="50" t="s">
        <v>79</v>
      </c>
      <c r="J66" s="1">
        <v>39.68</v>
      </c>
      <c r="O66" s="33"/>
    </row>
    <row r="67" spans="1:15" ht="16.5" customHeight="1" x14ac:dyDescent="0.25">
      <c r="A67" s="50">
        <v>7.2</v>
      </c>
      <c r="B67" s="48" t="s">
        <v>99</v>
      </c>
      <c r="C67" s="50">
        <v>481339</v>
      </c>
      <c r="D67" s="48" t="s">
        <v>100</v>
      </c>
      <c r="E67" s="48"/>
      <c r="F67" s="50">
        <v>1</v>
      </c>
      <c r="G67" s="52" t="s">
        <v>10</v>
      </c>
      <c r="H67" s="50"/>
      <c r="I67" s="50" t="s">
        <v>20</v>
      </c>
      <c r="J67" s="1">
        <v>4.38</v>
      </c>
      <c r="O67" s="33"/>
    </row>
    <row r="68" spans="1:15" ht="16.5" customHeight="1" x14ac:dyDescent="0.25">
      <c r="A68" s="13">
        <v>7.3</v>
      </c>
      <c r="B68" s="39" t="s">
        <v>31</v>
      </c>
      <c r="C68" s="38" t="s">
        <v>11</v>
      </c>
      <c r="D68" s="44" t="s">
        <v>18</v>
      </c>
      <c r="E68" s="45"/>
      <c r="F68" s="38">
        <v>1</v>
      </c>
      <c r="G68" s="37" t="s">
        <v>11</v>
      </c>
      <c r="H68" s="13"/>
      <c r="J68" s="1">
        <v>1.57</v>
      </c>
      <c r="O68" s="33"/>
    </row>
    <row r="69" spans="1:15" ht="16.5" customHeight="1" x14ac:dyDescent="0.25">
      <c r="A69" s="57"/>
      <c r="B69" s="39"/>
      <c r="C69" s="38"/>
      <c r="D69" s="44"/>
      <c r="E69" s="45"/>
      <c r="F69" s="38"/>
      <c r="G69" s="37"/>
      <c r="H69" s="57"/>
      <c r="J69" s="1"/>
      <c r="O69" s="33"/>
    </row>
    <row r="70" spans="1:15" ht="16.5" customHeight="1" x14ac:dyDescent="0.25">
      <c r="A70" s="25">
        <v>8</v>
      </c>
      <c r="B70" s="26" t="s">
        <v>116</v>
      </c>
      <c r="C70" s="27" t="s">
        <v>11</v>
      </c>
      <c r="D70" s="26"/>
      <c r="E70" s="27"/>
      <c r="F70" s="27">
        <v>1</v>
      </c>
      <c r="G70" s="31" t="s">
        <v>11</v>
      </c>
      <c r="H70" s="32"/>
      <c r="I70" s="32"/>
      <c r="J70" s="64">
        <f>SUMPRODUCT(F71:F74,J71:J74)</f>
        <v>57.67</v>
      </c>
      <c r="K70" s="4"/>
      <c r="L70" s="4"/>
      <c r="M70" s="4"/>
      <c r="N70" s="4"/>
      <c r="O70" s="34"/>
    </row>
    <row r="71" spans="1:15" ht="16.5" customHeight="1" x14ac:dyDescent="0.25">
      <c r="A71" s="1">
        <v>8.1</v>
      </c>
      <c r="B71" s="58" t="s">
        <v>117</v>
      </c>
      <c r="C71" s="57">
        <v>481517</v>
      </c>
      <c r="D71" s="3"/>
      <c r="E71" s="30"/>
      <c r="F71" s="57">
        <v>1</v>
      </c>
      <c r="G71" s="56" t="s">
        <v>10</v>
      </c>
      <c r="H71" s="57"/>
      <c r="I71" s="22" t="s">
        <v>121</v>
      </c>
      <c r="J71" s="1">
        <v>24.4</v>
      </c>
      <c r="K71"/>
      <c r="L71"/>
      <c r="M71"/>
      <c r="N71"/>
      <c r="O71" s="33"/>
    </row>
    <row r="72" spans="1:15" x14ac:dyDescent="0.25">
      <c r="A72" s="57">
        <v>8.1999999999999993</v>
      </c>
      <c r="B72" s="58" t="s">
        <v>118</v>
      </c>
      <c r="C72" s="57">
        <v>481518</v>
      </c>
      <c r="D72" s="3"/>
      <c r="E72" s="30"/>
      <c r="F72" s="57">
        <v>1</v>
      </c>
      <c r="G72" s="56" t="s">
        <v>10</v>
      </c>
      <c r="H72" s="57"/>
      <c r="I72" s="22" t="s">
        <v>122</v>
      </c>
      <c r="J72" s="1">
        <v>22.86</v>
      </c>
      <c r="K72"/>
      <c r="L72"/>
      <c r="M72"/>
      <c r="N72"/>
      <c r="O72" s="33"/>
    </row>
    <row r="73" spans="1:15" x14ac:dyDescent="0.25">
      <c r="A73" s="57">
        <v>8.3000000000000007</v>
      </c>
      <c r="B73" s="58" t="s">
        <v>119</v>
      </c>
      <c r="C73" s="57">
        <v>481519</v>
      </c>
      <c r="D73" s="3"/>
      <c r="E73" s="30"/>
      <c r="F73" s="57">
        <v>1</v>
      </c>
      <c r="G73" s="56" t="s">
        <v>10</v>
      </c>
      <c r="H73" s="57"/>
      <c r="I73" s="22" t="s">
        <v>123</v>
      </c>
      <c r="J73" s="1">
        <v>6.53</v>
      </c>
      <c r="K73"/>
      <c r="L73"/>
      <c r="M73"/>
      <c r="N73"/>
      <c r="O73" s="33"/>
    </row>
    <row r="74" spans="1:15" x14ac:dyDescent="0.25">
      <c r="A74" s="57">
        <v>8.4</v>
      </c>
      <c r="B74" s="58" t="s">
        <v>120</v>
      </c>
      <c r="C74" s="57" t="s">
        <v>11</v>
      </c>
      <c r="D74" s="59" t="s">
        <v>18</v>
      </c>
      <c r="E74" s="55"/>
      <c r="F74" s="57">
        <v>1</v>
      </c>
      <c r="G74" s="5" t="s">
        <v>10</v>
      </c>
      <c r="H74" s="57"/>
      <c r="I74"/>
      <c r="J74" s="1">
        <v>3.88</v>
      </c>
      <c r="K74"/>
      <c r="L74"/>
      <c r="M74"/>
      <c r="N74"/>
      <c r="O74" s="33"/>
    </row>
    <row r="75" spans="1:15" x14ac:dyDescent="0.25">
      <c r="A75" s="57"/>
      <c r="B75" s="58"/>
      <c r="C75" s="57"/>
      <c r="D75" s="59"/>
      <c r="E75" s="55"/>
      <c r="F75" s="57"/>
      <c r="H75" s="57"/>
      <c r="I75"/>
      <c r="J75" s="1"/>
      <c r="K75"/>
      <c r="L75"/>
      <c r="M75"/>
      <c r="N75"/>
      <c r="O75" s="33"/>
    </row>
    <row r="76" spans="1:15" x14ac:dyDescent="0.25">
      <c r="A76" s="57">
        <v>9</v>
      </c>
      <c r="B76" s="58" t="s">
        <v>143</v>
      </c>
      <c r="C76" s="57" t="s">
        <v>182</v>
      </c>
      <c r="D76" s="60"/>
      <c r="E76" s="1"/>
      <c r="F76" s="57">
        <v>1</v>
      </c>
      <c r="G76" s="5" t="s">
        <v>10</v>
      </c>
      <c r="H76" s="57"/>
      <c r="I76" s="22" t="s">
        <v>144</v>
      </c>
      <c r="J76" s="50">
        <v>93.2</v>
      </c>
      <c r="K76"/>
      <c r="L76"/>
      <c r="M76"/>
      <c r="N76"/>
      <c r="O76" s="33"/>
    </row>
    <row r="77" spans="1:15" x14ac:dyDescent="0.25">
      <c r="A77" s="57"/>
      <c r="B77" s="58"/>
      <c r="C77" s="57"/>
      <c r="D77" s="60"/>
      <c r="E77" s="1"/>
      <c r="F77" s="57"/>
      <c r="H77" s="57"/>
      <c r="J77" s="1"/>
      <c r="K77"/>
      <c r="L77"/>
      <c r="M77"/>
      <c r="N77"/>
      <c r="O77" s="33"/>
    </row>
    <row r="78" spans="1:15" x14ac:dyDescent="0.25">
      <c r="A78" s="57">
        <v>10</v>
      </c>
      <c r="B78" s="58" t="s">
        <v>145</v>
      </c>
      <c r="C78" s="57" t="s">
        <v>146</v>
      </c>
      <c r="D78" s="60"/>
      <c r="E78" s="1"/>
      <c r="F78" s="57">
        <v>1</v>
      </c>
      <c r="G78" s="5" t="s">
        <v>152</v>
      </c>
      <c r="H78" s="57"/>
      <c r="I78" s="22" t="s">
        <v>147</v>
      </c>
      <c r="J78" s="50">
        <v>65.7</v>
      </c>
      <c r="K78"/>
      <c r="L78"/>
      <c r="M78"/>
      <c r="N78"/>
      <c r="O78" s="33"/>
    </row>
    <row r="79" spans="1:15" ht="16.5" customHeight="1" x14ac:dyDescent="0.25">
      <c r="A79" s="24"/>
      <c r="D79" s="3"/>
      <c r="E79" s="3"/>
      <c r="G79" s="3"/>
      <c r="H79" s="3"/>
      <c r="I79" s="1"/>
      <c r="J79" s="1"/>
      <c r="O79" s="33"/>
    </row>
    <row r="80" spans="1:15" ht="16.5" customHeight="1" x14ac:dyDescent="0.25">
      <c r="A80" s="24">
        <v>11</v>
      </c>
      <c r="B80" s="2" t="s">
        <v>151</v>
      </c>
      <c r="C80" s="54">
        <v>471749</v>
      </c>
      <c r="D80" s="2"/>
      <c r="E80" s="1"/>
      <c r="F80" s="1">
        <v>1</v>
      </c>
      <c r="G80" s="5" t="s">
        <v>169</v>
      </c>
      <c r="J80" s="50">
        <v>17.760000000000002</v>
      </c>
      <c r="O80" s="33"/>
    </row>
    <row r="81" spans="1:15" ht="16.5" customHeight="1" x14ac:dyDescent="0.25">
      <c r="A81" s="24"/>
      <c r="B81" s="2"/>
      <c r="C81" s="1"/>
      <c r="D81" s="2"/>
      <c r="E81" s="1"/>
      <c r="F81" s="1"/>
      <c r="J81" s="1"/>
      <c r="O81" s="33"/>
    </row>
    <row r="82" spans="1:15" ht="16.5" customHeight="1" x14ac:dyDescent="0.25">
      <c r="A82" s="57">
        <v>12</v>
      </c>
      <c r="B82" s="2" t="s">
        <v>167</v>
      </c>
      <c r="C82" s="1">
        <v>420187</v>
      </c>
      <c r="D82" s="2"/>
      <c r="E82" s="1"/>
      <c r="F82" s="1" t="s">
        <v>148</v>
      </c>
      <c r="G82" s="5" t="s">
        <v>35</v>
      </c>
      <c r="J82" s="50">
        <v>55</v>
      </c>
      <c r="K82" s="3" t="s">
        <v>180</v>
      </c>
      <c r="O82" s="33"/>
    </row>
    <row r="83" spans="1:15" ht="16.5" customHeight="1" x14ac:dyDescent="0.25">
      <c r="A83" s="13"/>
      <c r="B83" s="2"/>
      <c r="C83" s="1"/>
      <c r="D83" s="2"/>
      <c r="E83" s="1"/>
      <c r="F83" s="1"/>
      <c r="J83" s="1"/>
      <c r="O83" s="33"/>
    </row>
    <row r="84" spans="1:15" ht="16.5" customHeight="1" x14ac:dyDescent="0.25">
      <c r="A84" s="16">
        <v>13</v>
      </c>
      <c r="B84" s="26" t="s">
        <v>172</v>
      </c>
      <c r="C84" s="27">
        <v>701556</v>
      </c>
      <c r="D84" s="26"/>
      <c r="E84" s="27"/>
      <c r="F84" s="27">
        <v>1</v>
      </c>
      <c r="G84" s="31" t="s">
        <v>17</v>
      </c>
      <c r="H84" s="32"/>
      <c r="I84" s="32"/>
      <c r="J84" s="64">
        <f>SUMPRODUCT(F85:F86,J85:J86)</f>
        <v>181.685</v>
      </c>
      <c r="O84" s="33"/>
    </row>
    <row r="85" spans="1:15" ht="16.5" customHeight="1" x14ac:dyDescent="0.25">
      <c r="A85" s="19">
        <v>13.1</v>
      </c>
      <c r="B85" s="2" t="s">
        <v>150</v>
      </c>
      <c r="C85" s="54">
        <v>472461</v>
      </c>
      <c r="D85" s="2"/>
      <c r="E85" s="1"/>
      <c r="F85" s="1">
        <v>1</v>
      </c>
      <c r="G85" s="5" t="s">
        <v>17</v>
      </c>
      <c r="J85" s="1">
        <v>181.5</v>
      </c>
      <c r="O85" s="33"/>
    </row>
    <row r="86" spans="1:15" ht="16.5" customHeight="1" x14ac:dyDescent="0.25">
      <c r="A86" s="19">
        <v>13.2</v>
      </c>
      <c r="B86" s="2" t="s">
        <v>173</v>
      </c>
      <c r="C86" s="54">
        <v>472463</v>
      </c>
      <c r="D86" s="2"/>
      <c r="E86" s="1"/>
      <c r="F86" s="1">
        <v>1</v>
      </c>
      <c r="G86" s="5" t="s">
        <v>17</v>
      </c>
      <c r="J86" s="1">
        <v>0.185</v>
      </c>
      <c r="O86" s="33"/>
    </row>
    <row r="87" spans="1:15" ht="16.5" customHeight="1" x14ac:dyDescent="0.25">
      <c r="J87" s="1"/>
      <c r="O87" s="33"/>
    </row>
    <row r="88" spans="1:15" ht="16.5" customHeight="1" x14ac:dyDescent="0.25">
      <c r="A88" s="19">
        <v>14</v>
      </c>
      <c r="B88" s="2" t="s">
        <v>30</v>
      </c>
      <c r="C88" s="1" t="s">
        <v>11</v>
      </c>
      <c r="D88" s="2"/>
      <c r="E88" s="1"/>
      <c r="F88" s="35" t="s">
        <v>22</v>
      </c>
      <c r="G88" s="5" t="s">
        <v>11</v>
      </c>
      <c r="J88" s="50">
        <v>0.14000000000000001</v>
      </c>
      <c r="O88" s="33"/>
    </row>
    <row r="89" spans="1:15" x14ac:dyDescent="0.25">
      <c r="A89" s="19"/>
      <c r="B89" s="2"/>
      <c r="C89" s="1"/>
      <c r="D89" s="2"/>
      <c r="E89" s="1"/>
      <c r="F89" s="1"/>
      <c r="J89" s="1"/>
      <c r="O89" s="33"/>
    </row>
    <row r="90" spans="1:15" ht="16.5" customHeight="1" x14ac:dyDescent="0.25">
      <c r="A90" s="5">
        <v>15</v>
      </c>
      <c r="B90" s="2" t="s">
        <v>174</v>
      </c>
      <c r="C90" s="19" t="s">
        <v>175</v>
      </c>
      <c r="D90" s="2"/>
      <c r="E90" s="1"/>
      <c r="F90" s="68">
        <v>0.16666666666666666</v>
      </c>
      <c r="G90" s="5" t="s">
        <v>10</v>
      </c>
      <c r="H90" s="1"/>
      <c r="J90" s="50">
        <v>480.52</v>
      </c>
      <c r="O90" s="33"/>
    </row>
    <row r="91" spans="1:15" ht="16.5" customHeight="1" x14ac:dyDescent="0.25">
      <c r="A91" s="5"/>
      <c r="C91" s="30"/>
      <c r="F91" s="30"/>
      <c r="H91" s="3"/>
      <c r="I91" s="1"/>
      <c r="J91" s="1"/>
      <c r="O91" s="33"/>
    </row>
    <row r="92" spans="1:15" ht="16.5" customHeight="1" x14ac:dyDescent="0.25">
      <c r="A92" s="57">
        <v>16</v>
      </c>
      <c r="B92" s="2" t="s">
        <v>23</v>
      </c>
      <c r="C92" s="1" t="s">
        <v>11</v>
      </c>
      <c r="F92" s="35" t="s">
        <v>22</v>
      </c>
      <c r="G92" s="5" t="s">
        <v>11</v>
      </c>
      <c r="H92" s="3"/>
      <c r="I92" s="1"/>
      <c r="J92" s="50">
        <v>11.48</v>
      </c>
      <c r="O92" s="33"/>
    </row>
    <row r="93" spans="1:15" ht="16.5" customHeight="1" x14ac:dyDescent="0.25">
      <c r="A93" s="19"/>
      <c r="B93" s="2"/>
      <c r="C93" s="19"/>
      <c r="D93" s="2"/>
      <c r="E93" s="1"/>
      <c r="F93" s="19"/>
      <c r="J93" s="1"/>
      <c r="O93" s="33"/>
    </row>
    <row r="94" spans="1:15" x14ac:dyDescent="0.25">
      <c r="J94" s="1"/>
    </row>
    <row r="95" spans="1:15" x14ac:dyDescent="0.25">
      <c r="I95" s="69" t="s">
        <v>177</v>
      </c>
      <c r="J95" s="22">
        <f>SUM(F4*J4)+(F11*J11)+(F16*J16)+(F25*J25)+(F33*J33)+(F42*J42)+(F65*J65)+(F70*J70)+(F76*J76)+(F78*J78)+(F80*J80)+(J82)+(F84*J84)+(J88)</f>
        <v>2007.7990000000002</v>
      </c>
    </row>
    <row r="96" spans="1:15" x14ac:dyDescent="0.25">
      <c r="G96" s="70"/>
      <c r="H96" s="71"/>
      <c r="I96" s="72" t="s">
        <v>178</v>
      </c>
      <c r="J96" s="67">
        <f>SUM(J95)+(F90*(J90+J92))</f>
        <v>2089.799</v>
      </c>
    </row>
    <row r="97" spans="9:10" x14ac:dyDescent="0.25">
      <c r="I97" s="69" t="s">
        <v>179</v>
      </c>
      <c r="J97" s="22">
        <f>SUM(J96/F90)</f>
        <v>12538.794</v>
      </c>
    </row>
  </sheetData>
  <pageMargins left="0.69930555555555551" right="0.69930555555555551" top="0.75" bottom="0.75" header="0.3" footer="0.3"/>
  <pageSetup paperSize="9" scale="71" firstPageNumber="42949631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2012-08-02T12:46:42Z</cp:lastPrinted>
  <dcterms:created xsi:type="dcterms:W3CDTF">2012-04-17T15:07:43Z</dcterms:created>
  <dcterms:modified xsi:type="dcterms:W3CDTF">2026-08-18T13:20:51Z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