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36EFB15-EAA4-4C01-B674-39165E048235}" xr6:coauthVersionLast="47" xr6:coauthVersionMax="47" xr10:uidLastSave="{00000000-0000-0000-0000-000000000000}"/>
  <bookViews>
    <workbookView xWindow="1560" yWindow="1560" windowWidth="21600" windowHeight="11385" xr2:uid="{C1A70134-4B9E-4C72-BCDC-D8723935F696}"/>
  </bookViews>
  <sheets>
    <sheet name="Sheet1" sheetId="1" r:id="rId1"/>
  </sheets>
  <definedNames>
    <definedName name="_xlnm._FilterDatabase" localSheetId="0" hidden="1">Sheet1!$A$62:$A$65</definedName>
    <definedName name="_xlnm.Print_Area" localSheetId="0">Sheet1!$A$1:$H$91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5" i="1" a="1"/>
  <c r="J6" i="1"/>
  <c r="J13" i="1"/>
  <c r="J13" i="1" a="1"/>
  <c r="J14" i="1"/>
  <c r="J17" i="1"/>
  <c r="J20" i="1"/>
  <c r="J32" i="1"/>
  <c r="J39" i="1"/>
  <c r="J39" i="1" a="1"/>
  <c r="J41" i="1"/>
  <c r="J54" i="1"/>
  <c r="J67" i="1"/>
  <c r="J75" i="1"/>
  <c r="J81" i="1"/>
  <c r="J87" i="1"/>
  <c r="J94" i="1"/>
  <c r="J95" i="1"/>
  <c r="J96" i="1"/>
</calcChain>
</file>

<file path=xl/sharedStrings.xml><?xml version="1.0" encoding="utf-8"?>
<sst xmlns="http://schemas.openxmlformats.org/spreadsheetml/2006/main" count="411" uniqueCount="295">
  <si>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</si>
  <si>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</si>
  <si>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</si>
  <si>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</si>
  <si>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</si>
  <si>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</si>
  <si>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</si>
  <si>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</si>
  <si>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</si>
  <si>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</si>
  <si>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</si>
  <si>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A</t>
  </si>
  <si>
    <t>M8 TYPE-T NYLOC NUT</t>
  </si>
  <si>
    <t>(464631)</t>
  </si>
  <si>
    <t>ITEM LETTER</t>
  </si>
  <si>
    <t>1.1.1</t>
  </si>
  <si>
    <t>1.1.2</t>
  </si>
  <si>
    <t>--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</si>
  <si>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</si>
  <si>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</si>
  <si>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</si>
  <si>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</si>
  <si>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</si>
  <si>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</si>
  <si>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</si>
  <si>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</si>
  <si>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C</t>
  </si>
  <si>
    <t>CLEAR CELLOPHANE TAPE (OUTER CARTON)</t>
  </si>
  <si>
    <t>AS REQUIRED</t>
  </si>
  <si>
    <t>1.1.11</t>
  </si>
  <si>
    <t>1.1.12</t>
  </si>
  <si>
    <t>1.1.13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</si>
  <si>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</si>
  <si>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</si>
  <si>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</si>
  <si>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</si>
  <si>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</si>
  <si>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F8 PART No.</t>
  </si>
  <si>
    <t>F8 REFERENCE</t>
  </si>
  <si>
    <t>D</t>
  </si>
  <si>
    <t>TILT FRICTION PLATE</t>
  </si>
  <si>
    <t>1.1.14</t>
  </si>
  <si>
    <t>ITEM WEIGHT (g)</t>
  </si>
  <si>
    <t>GB/T97.1-2002</t>
  </si>
  <si>
    <t>GB/T823-1988</t>
  </si>
  <si>
    <t>M8 WASHER (GRADE A GB-T 97.1-2002)</t>
  </si>
  <si>
    <t>6630-26</t>
  </si>
  <si>
    <t>6630-27</t>
  </si>
  <si>
    <t>May-22-14</t>
  </si>
  <si>
    <t>AD011006</t>
  </si>
  <si>
    <t>AD011007</t>
  </si>
  <si>
    <t>GROSS WEIGHT (g)</t>
  </si>
  <si>
    <t>BOM TOTAL WEIGHT (g)</t>
  </si>
  <si>
    <t>GIFT BOXED WEIGHT (g)</t>
  </si>
  <si>
    <t>1.1.1.1</t>
  </si>
  <si>
    <t>1.1.1.2</t>
  </si>
  <si>
    <t>ELBOW CAP</t>
  </si>
  <si>
    <t>M6x30LG POZI PAN HEAD SCREW</t>
  </si>
  <si>
    <t>M8x25LG POZI PAN HEAD SCREW</t>
  </si>
  <si>
    <t>W1</t>
  </si>
  <si>
    <t>W2</t>
  </si>
  <si>
    <t>W3</t>
  </si>
  <si>
    <t>J1</t>
  </si>
  <si>
    <t>J2</t>
  </si>
  <si>
    <t>J3</t>
  </si>
  <si>
    <t>J4</t>
  </si>
  <si>
    <t>L1</t>
  </si>
  <si>
    <t>L2</t>
  </si>
  <si>
    <t>Ø50mm CLEAR PP SEAL LABEL</t>
  </si>
  <si>
    <t>OUTER CARTON (TYPE 1 BASIC)</t>
  </si>
  <si>
    <t>(472214)</t>
  </si>
  <si>
    <t>LPA76-466</t>
  </si>
  <si>
    <t>PULP TRAY</t>
  </si>
  <si>
    <t>QTY</t>
  </si>
  <si>
    <t>BAGGED TOOLS</t>
  </si>
  <si>
    <t>TRANSPARENT</t>
  </si>
  <si>
    <t xml:space="preserve">PLAIN 0.04mm THK SEALED POLYETHYLENE BAG </t>
  </si>
  <si>
    <t>13mm SINGLE END HEX SPANNER</t>
  </si>
  <si>
    <t>SPIRIT LEVEL 15x15x40</t>
  </si>
  <si>
    <t>TV FIXINGS KIT</t>
  </si>
  <si>
    <t>M8x20O/Dx1.5THK PLAIN WASHER</t>
  </si>
  <si>
    <t>WALL BRKT GEN ASSY</t>
  </si>
  <si>
    <t>6654-G</t>
  </si>
  <si>
    <t>LPA76-446-B03</t>
  </si>
  <si>
    <t>WALL BRKT WELDED ASSY</t>
  </si>
  <si>
    <t>6654-9</t>
  </si>
  <si>
    <t>LPA76-446-L001</t>
  </si>
  <si>
    <t>UPPER WALL BRKT MEMBER</t>
  </si>
  <si>
    <t>LPA76-446-L002</t>
  </si>
  <si>
    <t>6654-10</t>
  </si>
  <si>
    <t>LOWER WALL BRKT MEMBER</t>
  </si>
  <si>
    <t>LPA76-446-L003</t>
  </si>
  <si>
    <t>6654-11</t>
  </si>
  <si>
    <t>VERT WALL BRKT MEMBER</t>
  </si>
  <si>
    <t>LPA76-446-L008</t>
  </si>
  <si>
    <t>6654-12</t>
  </si>
  <si>
    <t>REINFORCEMENT PLATE</t>
  </si>
  <si>
    <t>LPA76-446-L004</t>
  </si>
  <si>
    <t>6654-17</t>
  </si>
  <si>
    <t>ARM WALL BRKT</t>
  </si>
  <si>
    <t>M6x10LG SOCKET BUTTON HEAD SCREW</t>
  </si>
  <si>
    <t>GB031867</t>
  </si>
  <si>
    <t>LPA76-446-B01</t>
  </si>
  <si>
    <t>6654-F</t>
  </si>
  <si>
    <t>ARM SUB ASSY</t>
  </si>
  <si>
    <t>M8x70LG SOCKET FLAT BEVEL HEAD SCREW</t>
  </si>
  <si>
    <t>GB032164</t>
  </si>
  <si>
    <t>ZP+BP / 电镀 黑锌</t>
  </si>
  <si>
    <t>6630-15</t>
  </si>
  <si>
    <t>LPA50-223-L12</t>
  </si>
  <si>
    <t>WRIST PIVOT BUSH</t>
  </si>
  <si>
    <t>Nov-01-18</t>
  </si>
  <si>
    <t>NUT CAP</t>
  </si>
  <si>
    <t>LCD-201S-L006</t>
  </si>
  <si>
    <t>FLAT HEAD SEMI HOLLOW RIVET DIA 8 x 60LG</t>
  </si>
  <si>
    <t>GB131028</t>
  </si>
  <si>
    <t>GB020030</t>
  </si>
  <si>
    <t>BZP / 电镀 蓝白锌</t>
  </si>
  <si>
    <t>LPA76-446-B02</t>
  </si>
  <si>
    <t>6654-E</t>
  </si>
  <si>
    <t>TILT MECH ASSY</t>
  </si>
  <si>
    <t>LPA76-463-B01</t>
  </si>
  <si>
    <t>6654-H</t>
  </si>
  <si>
    <t>VESA BRKT ASSY</t>
  </si>
  <si>
    <t>GB020032</t>
  </si>
  <si>
    <t>M8 FLANGE NUT</t>
  </si>
  <si>
    <t>LPA76-443-L006</t>
  </si>
  <si>
    <t>6654-4</t>
  </si>
  <si>
    <t>CM PANEL</t>
  </si>
  <si>
    <t>6654-15</t>
  </si>
  <si>
    <t>LPA76-446-L006</t>
  </si>
  <si>
    <t>WALL BRKT COVER</t>
  </si>
  <si>
    <t>LPA76-443-L002</t>
  </si>
  <si>
    <t>6654-1</t>
  </si>
  <si>
    <t>VESA MOUNT TILT BRKT</t>
  </si>
  <si>
    <t>FLAT HEAD SEMI HOLLOW RIVET DIA 6 x 10LG</t>
  </si>
  <si>
    <t>GB131205</t>
  </si>
  <si>
    <t>LPA76-443-L007</t>
  </si>
  <si>
    <t>6654-18</t>
  </si>
  <si>
    <t>PLASTIC WASHER</t>
  </si>
  <si>
    <t>GB041108</t>
  </si>
  <si>
    <t>GB031121</t>
  </si>
  <si>
    <t>M6x10LG SOCKET FLAT BEVEL HEAD SCREW</t>
  </si>
  <si>
    <t>LPA76-446-L005</t>
  </si>
  <si>
    <t>PIVOT_&amp;_TILT_BRKT</t>
  </si>
  <si>
    <t>6654-16</t>
  </si>
  <si>
    <t>6654-13</t>
  </si>
  <si>
    <t>600 HORIZONTAL VESA MEMBER</t>
  </si>
  <si>
    <t>LPA76-443-B04</t>
  </si>
  <si>
    <t>6654-A</t>
  </si>
  <si>
    <t>VESA BRKT WELDED ASSY</t>
  </si>
  <si>
    <t>LPA76-443-L004</t>
  </si>
  <si>
    <t>6654-2</t>
  </si>
  <si>
    <t>VESA BRKT</t>
  </si>
  <si>
    <t>6654-3</t>
  </si>
  <si>
    <t>LPA76-443-L014</t>
  </si>
  <si>
    <t>VESA LOCK PLATE</t>
  </si>
  <si>
    <t>AD191085</t>
  </si>
  <si>
    <t>M6x12LG SLOTTED GRUB SCREW CONE POINT</t>
  </si>
  <si>
    <t>LPA76-443-L015</t>
  </si>
  <si>
    <t>6654-14</t>
  </si>
  <si>
    <t>VESA BAR END CAP</t>
  </si>
  <si>
    <t>GB130017</t>
  </si>
  <si>
    <t>Ø4x10LG MUSHROOM HEAD BREAK MANDREL BLIND RIVET</t>
  </si>
  <si>
    <t>M8x25LG SOCKET BUTTON HEAD SCREW</t>
  </si>
  <si>
    <t>GB031344</t>
  </si>
  <si>
    <t>TRACK LABEL (ADHEAR TO REAR OF 6654-17)</t>
  </si>
  <si>
    <t>LPA76-443-B05</t>
  </si>
  <si>
    <t>6654-B</t>
  </si>
  <si>
    <t>UPPER REAR ARM WELDED ASSY</t>
  </si>
  <si>
    <t>6654-C</t>
  </si>
  <si>
    <t>LPA76-443-B06</t>
  </si>
  <si>
    <t>LOWER REAR ARM WELDED ASSY</t>
  </si>
  <si>
    <t>6654-D</t>
  </si>
  <si>
    <t>LPA76-446-B04</t>
  </si>
  <si>
    <t>FRONT ARM WELDED ASSY</t>
  </si>
  <si>
    <t>LPA76-443-L017</t>
  </si>
  <si>
    <t>6654-20</t>
  </si>
  <si>
    <t>RIVET PIVOT TUBE</t>
  </si>
  <si>
    <t>LPA52-443WL-L11</t>
  </si>
  <si>
    <t>6630-6</t>
  </si>
  <si>
    <t>BEARING WASHER</t>
  </si>
  <si>
    <t>LPA76-443-L008</t>
  </si>
  <si>
    <t>6654-19</t>
  </si>
  <si>
    <t>PIVOT TUBE</t>
  </si>
  <si>
    <t>6630-4</t>
  </si>
  <si>
    <t>LPA50-223-L11</t>
  </si>
  <si>
    <t>LPA76-443-L016</t>
  </si>
  <si>
    <t>6654-8</t>
  </si>
  <si>
    <t>ARM</t>
  </si>
  <si>
    <t>6654-5</t>
  </si>
  <si>
    <t>LPA76-443-L010</t>
  </si>
  <si>
    <t>LPA76-446-L007</t>
  </si>
  <si>
    <t>6654-7</t>
  </si>
  <si>
    <t>LPA76-443-L011</t>
  </si>
  <si>
    <t>6654-6</t>
  </si>
  <si>
    <t>LPA76-466-Z01</t>
  </si>
  <si>
    <t>WALL BRKT WITH LABEL</t>
  </si>
  <si>
    <t>1.1.1.3</t>
  </si>
  <si>
    <t>1.1.1.4</t>
  </si>
  <si>
    <t>1.1.4.1</t>
  </si>
  <si>
    <t>1.1.4.1.1</t>
  </si>
  <si>
    <t>1.1.4.1.2</t>
  </si>
  <si>
    <t>1.1.4.2</t>
  </si>
  <si>
    <t>1.1.4.2.1</t>
  </si>
  <si>
    <t>1.1.4.2.2</t>
  </si>
  <si>
    <t>1.1.4.3</t>
  </si>
  <si>
    <t>1.1.4.3.1</t>
  </si>
  <si>
    <t>1.1.4.3.2</t>
  </si>
  <si>
    <t>1.1.4.3.3</t>
  </si>
  <si>
    <t>1.1.4.4</t>
  </si>
  <si>
    <t>1.1.4.5</t>
  </si>
  <si>
    <t>1.1.4.6</t>
  </si>
  <si>
    <t>1.1.10.1</t>
  </si>
  <si>
    <t>1.1.10.2</t>
  </si>
  <si>
    <t>1.1.10.3</t>
  </si>
  <si>
    <t>1.1.10.4</t>
  </si>
  <si>
    <t>1.1.10.5</t>
  </si>
  <si>
    <t>1.1.10.6</t>
  </si>
  <si>
    <t>1.1.11.1</t>
  </si>
  <si>
    <t>1.1.11.2</t>
  </si>
  <si>
    <t>1.1.11.2.1</t>
  </si>
  <si>
    <t>1.1.11.2.2</t>
  </si>
  <si>
    <t>1.1.11.3</t>
  </si>
  <si>
    <t>1.1.11.4</t>
  </si>
  <si>
    <t>1.1.11.5</t>
  </si>
  <si>
    <t>1.1.11.6</t>
  </si>
  <si>
    <t>6654-I</t>
  </si>
  <si>
    <t>BLACK
黑色</t>
  </si>
  <si>
    <t>Jan-11-22</t>
  </si>
  <si>
    <t>MATT BLACK PC / 喷塑黑亚光</t>
  </si>
  <si>
    <t>Jan-06-22</t>
  </si>
  <si>
    <t>Apr-27-22</t>
  </si>
  <si>
    <t>Jan-10-22</t>
  </si>
  <si>
    <t>Sep-02-15</t>
  </si>
  <si>
    <t>BZP / 电镀蓝白锌</t>
  </si>
  <si>
    <t>Aug-19-15</t>
  </si>
  <si>
    <t>BLACK / 细砂纹黑色</t>
  </si>
  <si>
    <t>BLACK / 细砂纹（YS20047）黑色</t>
  </si>
  <si>
    <t>BLACK / 光面黑色</t>
  </si>
  <si>
    <t>Feb-10-22</t>
  </si>
  <si>
    <t>WALL BRKT COVER WITH AVF LOGO</t>
  </si>
  <si>
    <t>B</t>
  </si>
  <si>
    <t>M6x16LG POZI PAN HEAD SCREW</t>
  </si>
  <si>
    <t>K</t>
  </si>
  <si>
    <t>6654-21</t>
  </si>
  <si>
    <t>OUTER CARTON ASSY (STANDARD)</t>
  </si>
  <si>
    <t>1</t>
  </si>
  <si>
    <t>600 WISHBONE ARM MOUNT ASSY (OHL665)</t>
  </si>
  <si>
    <t>LPA76-463-L001</t>
  </si>
  <si>
    <t>May-08-19</t>
  </si>
  <si>
    <t>Nov-01-22</t>
  </si>
  <si>
    <t>1.1.15</t>
  </si>
  <si>
    <t>2.10</t>
  </si>
  <si>
    <t>GB150116</t>
  </si>
  <si>
    <t>Z002119</t>
  </si>
  <si>
    <t>6654-27</t>
  </si>
  <si>
    <t>Aug-29-24</t>
  </si>
  <si>
    <t>6654-28</t>
  </si>
  <si>
    <t>6654-29</t>
  </si>
  <si>
    <t>6654-31</t>
  </si>
  <si>
    <t>6654-30</t>
  </si>
  <si>
    <t>6654-33</t>
  </si>
  <si>
    <t>Sep-18-24</t>
  </si>
  <si>
    <t>GB031043</t>
  </si>
  <si>
    <t>12x60LG WALL PLUG</t>
  </si>
  <si>
    <t>AD161022</t>
  </si>
  <si>
    <t>6654-34</t>
  </si>
  <si>
    <t>GB040032</t>
  </si>
  <si>
    <t>4mm ALLEN KEY 30x70LG WITH FLAT HEAD TIP</t>
  </si>
  <si>
    <t>Jun-04-24</t>
  </si>
  <si>
    <t>GB141019</t>
  </si>
  <si>
    <t>6654-35</t>
  </si>
  <si>
    <t>Nov-18-20</t>
  </si>
  <si>
    <t>6654-36</t>
  </si>
  <si>
    <t>OHL665 FITTINGS SET</t>
  </si>
  <si>
    <t>96106-LPA76-466-01-NT</t>
  </si>
  <si>
    <t>LPA76-446-P01</t>
  </si>
  <si>
    <t>PROTECTOR CARD</t>
  </si>
  <si>
    <t>LPA76-446-P02</t>
  </si>
  <si>
    <t>CELLULAR BOARD</t>
  </si>
  <si>
    <t>96106-LPA76-466-01-NT-P01</t>
  </si>
  <si>
    <t>6654-37</t>
  </si>
  <si>
    <t>Sep-23-24</t>
  </si>
  <si>
    <t>0.3125in x 90mm LG TYPE AB HEX HEAD SCREW</t>
  </si>
  <si>
    <t>OHL665 GENERIC INSTRUCTION LEAFLET (EN/SP/FC)</t>
  </si>
  <si>
    <t>CFM65UK</t>
  </si>
  <si>
    <t>CFM65UK BARCODE LABEL</t>
  </si>
  <si>
    <t>(701532)</t>
  </si>
  <si>
    <t>Check weight</t>
  </si>
  <si>
    <t>8.8 ZP+BP / 电镀 黑锌</t>
  </si>
  <si>
    <t>4.8 BZP / 电镀 蓝白锌</t>
  </si>
  <si>
    <t>01</t>
  </si>
  <si>
    <t>CFM65UK BOX ASSY</t>
  </si>
  <si>
    <t>APM6500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</si>
</sst>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0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b/>
      <u/>
      <sz val="13"/>
      <color indexed="8"/>
      <name val="Century Gothic"/>
      <family val="2"/>
    </font>
    <font>
      <b/>
      <i/>
      <u/>
      <sz val="13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theme="4"/>
      <name val="Century Gothic"/>
      <family val="2"/>
    </font>
    <font>
      <sz val="13"/>
      <color theme="9"/>
      <name val="Century Gothic"/>
      <family val="2"/>
    </font>
    <font>
      <sz val="13"/>
      <color theme="1"/>
      <name val="Century Gothic"/>
      <family val="2"/>
    </font>
    <font>
      <b/>
      <sz val="13"/>
      <color theme="4"/>
      <name val="Century Gothic"/>
      <family val="2"/>
    </font>
    <font>
      <b/>
      <i/>
      <u/>
      <sz val="13"/>
      <color theme="1"/>
      <name val="Century Gothic"/>
      <family val="2"/>
    </font>
    <font>
      <b/>
      <i/>
      <u/>
      <sz val="13"/>
      <color theme="4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3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177" fontId="26" fillId="0" borderId="1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4" fillId="0" borderId="0" xfId="0" applyFont="1"/>
    <xf numFmtId="49" fontId="25" fillId="0" borderId="0" xfId="0" applyNumberFormat="1" applyFont="1" applyAlignment="1">
      <alignment horizontal="center" vertical="center" wrapText="1"/>
    </xf>
    <xf numFmtId="49" fontId="26" fillId="0" borderId="10" xfId="0" applyNumberFormat="1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2" fillId="0" borderId="11" xfId="0" applyFont="1" applyBorder="1" applyAlignment="1">
      <alignment horizontal="center"/>
    </xf>
    <xf numFmtId="0" fontId="32" fillId="0" borderId="12" xfId="0" applyFont="1" applyBorder="1" applyAlignment="1">
      <alignment horizontal="right"/>
    </xf>
    <xf numFmtId="2" fontId="32" fillId="0" borderId="13" xfId="0" applyNumberFormat="1" applyFont="1" applyBorder="1" applyAlignment="1">
      <alignment horizontal="center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left" vertical="center"/>
    </xf>
    <xf numFmtId="0" fontId="33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34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12" fontId="17" fillId="0" borderId="0" xfId="0" applyNumberFormat="1" applyFont="1" applyFill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35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 vertical="center"/>
    </xf>
    <xf numFmtId="49" fontId="18" fillId="0" borderId="0" xfId="38" applyNumberFormat="1" applyFont="1" applyAlignment="1">
      <alignment horizontal="center" vertical="center"/>
    </xf>
    <xf numFmtId="0" fontId="18" fillId="0" borderId="0" xfId="38" applyFont="1" applyAlignment="1">
      <alignment horizontal="left" vertical="center" wrapText="1"/>
    </xf>
    <xf numFmtId="49" fontId="18" fillId="0" borderId="0" xfId="38" applyNumberFormat="1" applyFont="1" applyAlignment="1">
      <alignment horizontal="center" vertical="center" wrapText="1"/>
    </xf>
    <xf numFmtId="0" fontId="18" fillId="0" borderId="0" xfId="38" applyFont="1" applyAlignment="1">
      <alignment horizontal="center" vertical="center" wrapText="1"/>
    </xf>
    <xf numFmtId="0" fontId="34" fillId="0" borderId="0" xfId="38" applyFont="1" applyAlignment="1">
      <alignment horizontal="center" vertical="center" wrapText="1"/>
    </xf>
    <xf numFmtId="0" fontId="17" fillId="0" borderId="0" xfId="38" applyFont="1" applyAlignment="1">
      <alignment horizontal="left" vertical="center" wrapText="1"/>
    </xf>
    <xf numFmtId="49" fontId="17" fillId="0" borderId="0" xfId="38" applyNumberFormat="1" applyFont="1" applyAlignment="1">
      <alignment horizontal="center" vertical="center" wrapText="1"/>
    </xf>
    <xf numFmtId="0" fontId="17" fillId="0" borderId="0" xfId="38" applyFont="1" applyAlignment="1">
      <alignment horizontal="center" vertical="center" wrapText="1"/>
    </xf>
    <xf numFmtId="1" fontId="17" fillId="0" borderId="0" xfId="38" applyNumberFormat="1" applyFont="1" applyAlignment="1">
      <alignment horizontal="center" vertical="center" wrapText="1"/>
    </xf>
    <xf numFmtId="49" fontId="17" fillId="0" borderId="0" xfId="38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49" fontId="34" fillId="0" borderId="0" xfId="0" applyNumberFormat="1" applyFont="1" applyAlignment="1">
      <alignment horizontal="center" vertical="center"/>
    </xf>
    <xf numFmtId="49" fontId="31" fillId="0" borderId="0" xfId="0" applyNumberFormat="1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49" fontId="18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/>
    </xf>
    <xf numFmtId="0" fontId="17" fillId="0" borderId="14" xfId="0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0" borderId="0" xfId="0" applyFont="1" applyAlignment="1">
      <alignment horizontal="left" vertical="center" shrinkToFit="1"/>
    </xf>
    <xf numFmtId="0" fontId="24" fillId="0" borderId="0" xfId="0" applyFont="1" applyAlignment="1">
      <alignment horizontal="center" vertical="center"/>
    </xf>
    <xf numFmtId="49" fontId="34" fillId="0" borderId="0" xfId="0" applyNumberFormat="1" applyFont="1" applyAlignment="1">
      <alignment horizontal="center" vertical="center" wrapText="1"/>
    </xf>
    <xf numFmtId="0" fontId="17" fillId="0" borderId="14" xfId="0" applyFont="1" applyBorder="1" applyAlignment="1">
      <alignment horizontal="center"/>
    </xf>
    <xf numFmtId="0" fontId="24" fillId="0" borderId="0" xfId="37" applyFont="1" applyAlignment="1">
      <alignment horizontal="center" vertical="center"/>
    </xf>
    <xf numFmtId="49" fontId="24" fillId="0" borderId="0" xfId="0" quotePrefix="1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24" fillId="0" borderId="0" xfId="0" applyFont="1" applyFill="1" applyAlignment="1">
      <alignment horizontal="center"/>
    </xf>
    <xf numFmtId="49" fontId="24" fillId="0" borderId="0" xfId="0" applyNumberFormat="1" applyFont="1" applyFill="1" applyAlignment="1">
      <alignment horizontal="center" vertical="center" wrapText="1"/>
    </xf>
    <xf numFmtId="49" fontId="26" fillId="0" borderId="0" xfId="38" applyNumberFormat="1" applyFont="1" applyAlignment="1">
      <alignment horizontal="center" vertical="center" wrapText="1"/>
    </xf>
    <xf numFmtId="0" fontId="21" fillId="0" borderId="0" xfId="0" applyNumberFormat="1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0" fillId="0" borderId="0" xfId="0" applyNumberFormat="1"/>
    <xf numFmtId="0" fontId="17" fillId="0" borderId="0" xfId="0" applyNumberFormat="1" applyFont="1"/>
    <xf numFmtId="0" fontId="18" fillId="0" borderId="0" xfId="0" applyNumberFormat="1" applyFont="1"/>
    <xf numFmtId="0" fontId="17" fillId="0" borderId="0" xfId="0" applyNumberFormat="1" applyFont="1" applyFill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D627721-2B18-4205-B0AD-4D9012C2B2A7}"/>
    <cellStyle name="Normal 3" xfId="38" xr:uid="{0156945C-BFA8-474D-A2CB-D8A107A7FB6F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2D31B-4825-4CFD-BB2F-D349096F2C05}">
  <sheetPr>
    <pageSetUpPr fitToPage="1"/>
  </sheetPr>
  <dimension ref="A1:O101"/>
  <sheetViews>
    <sheetView tabSelected="1" zoomScale="70" zoomScaleNormal="70" workbookViewId="0">
      <pane ySplit="3" topLeftCell="A64" activePane="bottomLeft" state="frozen"/>
      <selection pane="bottomLeft"/>
    </sheetView>
  </sheetViews>
  <sheetFormatPr defaultRowHeight="16.5" x14ac:dyDescent="0.25"/>
  <cols>
    <col min="1" max="1" width="12.5703125" style="14" customWidth="1"/>
    <col min="2" max="2" width="65.5703125" style="3" customWidth="1"/>
    <col min="3" max="3" width="13.7109375" style="25" customWidth="1"/>
    <col min="4" max="4" width="38.7109375" style="11" customWidth="1"/>
    <col min="5" max="5" width="8.5703125" style="11" customWidth="1"/>
    <col min="6" max="6" width="12.5703125" style="3" customWidth="1"/>
    <col min="7" max="7" width="15.5703125" style="29" customWidth="1"/>
    <col min="8" max="8" width="30.5703125" style="16" customWidth="1"/>
    <col min="9" max="9" width="8.5703125" style="16" customWidth="1"/>
    <col min="10" max="10" width="15.5703125" style="16" customWidth="1"/>
    <col min="11" max="16384" width="9.140625" style="3"/>
  </cols>
  <sheetData>
    <row r="1" spans="1:15" s="35" customFormat="1" x14ac:dyDescent="0.25">
      <c r="A1" s="7"/>
      <c r="B1" s="6" t="s">
        <v>0</v>
      </c>
      <c r="C1" s="22" t="s">
        <v>1</v>
      </c>
      <c r="D1" s="5" t="s">
        <v>2</v>
      </c>
      <c r="E1" s="5"/>
      <c r="F1" s="5" t="s">
        <v>3</v>
      </c>
      <c r="G1" s="26" t="s">
        <v>4</v>
      </c>
      <c r="H1" s="20" t="s">
        <v>38</v>
      </c>
      <c r="I1" s="16"/>
      <c r="J1" s="16"/>
      <c r="K1" s="3"/>
      <c r="L1" s="3"/>
    </row>
    <row r="2" spans="1:15" s="36" customFormat="1" ht="49.5" customHeight="1" thickBot="1" x14ac:dyDescent="0.25">
      <c r="A2" s="12"/>
      <c r="B2" s="9" t="s">
        <v>248</v>
      </c>
      <c r="C2" s="23" t="s">
        <v>286</v>
      </c>
      <c r="D2" s="8" t="s">
        <v>228</v>
      </c>
      <c r="E2" s="8"/>
      <c r="F2" s="18">
        <v>45814</v>
      </c>
      <c r="G2" s="27" t="s">
        <v>292</v>
      </c>
      <c r="H2" s="21" t="s">
        <v>71</v>
      </c>
      <c r="I2" s="10"/>
      <c r="J2" s="10"/>
      <c r="K2" s="4"/>
      <c r="L2" s="4"/>
    </row>
    <row r="3" spans="1:15" s="37" customFormat="1" ht="33" x14ac:dyDescent="0.25">
      <c r="A3" s="7" t="s">
        <v>5</v>
      </c>
      <c r="B3" s="6" t="s">
        <v>6</v>
      </c>
      <c r="C3" s="22" t="s">
        <v>7</v>
      </c>
      <c r="D3" s="5" t="s">
        <v>2</v>
      </c>
      <c r="E3" s="5" t="s">
        <v>8</v>
      </c>
      <c r="F3" s="5" t="s">
        <v>73</v>
      </c>
      <c r="G3" s="22" t="s">
        <v>4</v>
      </c>
      <c r="H3" s="22" t="s">
        <v>37</v>
      </c>
      <c r="I3" s="17" t="s">
        <v>14</v>
      </c>
      <c r="J3" s="17" t="s">
        <v>42</v>
      </c>
      <c r="K3" s="5"/>
      <c r="L3" s="5"/>
    </row>
    <row r="4" spans="1:15" s="70" customFormat="1" ht="16.5" customHeight="1" x14ac:dyDescent="0.25">
      <c r="A4" s="66">
        <v>1</v>
      </c>
      <c r="B4" s="67" t="s">
        <v>197</v>
      </c>
      <c r="C4" s="68" t="s">
        <v>10</v>
      </c>
      <c r="D4" s="69"/>
      <c r="F4" s="66">
        <v>1</v>
      </c>
      <c r="G4" s="71"/>
      <c r="H4" s="72" t="s">
        <v>10</v>
      </c>
      <c r="J4" s="73">
        <f>SUMPRODUCT(F52*J52)+(F5*J5)</f>
        <v>7230.7200000000012</v>
      </c>
      <c r="O4" s="114"/>
    </row>
    <row r="5" spans="1:15" s="78" customFormat="1" ht="16.5" customHeight="1" x14ac:dyDescent="0.25">
      <c r="A5" s="74">
        <v>1.1000000000000001</v>
      </c>
      <c r="B5" s="75" t="s">
        <v>81</v>
      </c>
      <c r="C5" s="76" t="s">
        <v>149</v>
      </c>
      <c r="D5" s="77"/>
      <c r="F5" s="74">
        <v>1</v>
      </c>
      <c r="G5" s="79" t="s">
        <v>229</v>
      </c>
      <c r="H5" s="80" t="s">
        <v>196</v>
      </c>
      <c r="I5" s="78" t="s">
        <v>11</v>
      </c>
      <c r="J5" s="76">
        <f t="array" ref="J5">SUMPRODUCT(F27:F32*J27:J32)+(F51*J51)+(F50*J50)+(F49*J49)+(F48*J48)+(F39*J39)+(F13*J13)+(F12*J12)+(F11*J11)+(F6*J6)</f>
        <v>7230.7000000000007</v>
      </c>
      <c r="O5" s="115"/>
    </row>
    <row r="6" spans="1:15" s="85" customFormat="1" ht="16.5" customHeight="1" x14ac:dyDescent="0.2">
      <c r="A6" s="15" t="s">
        <v>15</v>
      </c>
      <c r="B6" s="81" t="s">
        <v>84</v>
      </c>
      <c r="C6" s="24" t="s">
        <v>82</v>
      </c>
      <c r="D6" s="82" t="s">
        <v>230</v>
      </c>
      <c r="E6" s="19"/>
      <c r="F6" s="15">
        <v>1</v>
      </c>
      <c r="G6" s="28" t="s">
        <v>229</v>
      </c>
      <c r="H6" s="83" t="s">
        <v>83</v>
      </c>
      <c r="I6" s="19"/>
      <c r="J6" s="84">
        <f>SUMPRODUCT(F7:F10,J7:J10)</f>
        <v>1660</v>
      </c>
      <c r="O6" s="116"/>
    </row>
    <row r="7" spans="1:15" s="5" customFormat="1" ht="16.5" customHeight="1" x14ac:dyDescent="0.25">
      <c r="A7" s="86" t="s">
        <v>54</v>
      </c>
      <c r="B7" s="87" t="s">
        <v>87</v>
      </c>
      <c r="C7" s="88" t="s">
        <v>85</v>
      </c>
      <c r="D7" s="89"/>
      <c r="E7" s="1"/>
      <c r="F7" s="86">
        <v>1</v>
      </c>
      <c r="G7" s="29" t="s">
        <v>231</v>
      </c>
      <c r="H7" s="41" t="s">
        <v>86</v>
      </c>
      <c r="I7" s="1"/>
      <c r="J7" s="88">
        <v>782.2</v>
      </c>
      <c r="O7" s="117"/>
    </row>
    <row r="8" spans="1:15" s="5" customFormat="1" ht="16.5" customHeight="1" x14ac:dyDescent="0.25">
      <c r="A8" s="86" t="s">
        <v>55</v>
      </c>
      <c r="B8" s="87" t="s">
        <v>90</v>
      </c>
      <c r="C8" s="88" t="s">
        <v>89</v>
      </c>
      <c r="D8" s="89"/>
      <c r="E8" s="1"/>
      <c r="F8" s="86">
        <v>1</v>
      </c>
      <c r="G8" s="29" t="s">
        <v>231</v>
      </c>
      <c r="H8" s="41" t="s">
        <v>88</v>
      </c>
      <c r="I8" s="1"/>
      <c r="J8" s="88">
        <v>578.5</v>
      </c>
      <c r="O8" s="117"/>
    </row>
    <row r="9" spans="1:15" s="5" customFormat="1" ht="16.5" customHeight="1" x14ac:dyDescent="0.25">
      <c r="A9" s="86" t="s">
        <v>198</v>
      </c>
      <c r="B9" s="87" t="s">
        <v>93</v>
      </c>
      <c r="C9" s="88" t="s">
        <v>92</v>
      </c>
      <c r="D9" s="89"/>
      <c r="E9" s="1"/>
      <c r="F9" s="86">
        <v>2</v>
      </c>
      <c r="G9" s="29" t="s">
        <v>231</v>
      </c>
      <c r="H9" s="41" t="s">
        <v>91</v>
      </c>
      <c r="I9" s="1"/>
      <c r="J9" s="88">
        <v>108.6</v>
      </c>
      <c r="O9" s="117"/>
    </row>
    <row r="10" spans="1:15" s="5" customFormat="1" ht="16.5" customHeight="1" x14ac:dyDescent="0.25">
      <c r="A10" s="86" t="s">
        <v>199</v>
      </c>
      <c r="B10" s="87" t="s">
        <v>96</v>
      </c>
      <c r="C10" s="88" t="s">
        <v>95</v>
      </c>
      <c r="D10" s="89"/>
      <c r="E10" s="1"/>
      <c r="F10" s="86">
        <v>1</v>
      </c>
      <c r="G10" s="29" t="s">
        <v>232</v>
      </c>
      <c r="H10" s="41" t="s">
        <v>94</v>
      </c>
      <c r="I10" s="1"/>
      <c r="J10" s="88">
        <v>82.1</v>
      </c>
      <c r="O10" s="117"/>
    </row>
    <row r="11" spans="1:15" s="5" customFormat="1" ht="16.5" customHeight="1" x14ac:dyDescent="0.25">
      <c r="A11" s="86" t="s">
        <v>16</v>
      </c>
      <c r="B11" s="87" t="s">
        <v>99</v>
      </c>
      <c r="C11" s="88" t="s">
        <v>98</v>
      </c>
      <c r="D11" s="89" t="s">
        <v>230</v>
      </c>
      <c r="E11" s="1"/>
      <c r="F11" s="86">
        <v>1</v>
      </c>
      <c r="G11" s="29" t="s">
        <v>231</v>
      </c>
      <c r="H11" s="41" t="s">
        <v>97</v>
      </c>
      <c r="I11" s="1"/>
      <c r="J11" s="88">
        <v>750.5</v>
      </c>
      <c r="O11" s="117"/>
    </row>
    <row r="12" spans="1:15" s="5" customFormat="1" ht="16.5" customHeight="1" x14ac:dyDescent="0.25">
      <c r="A12" s="86" t="s">
        <v>18</v>
      </c>
      <c r="B12" s="87" t="s">
        <v>100</v>
      </c>
      <c r="C12" s="88">
        <v>400734</v>
      </c>
      <c r="D12" s="89" t="s">
        <v>290</v>
      </c>
      <c r="E12" s="1"/>
      <c r="F12" s="86">
        <v>4</v>
      </c>
      <c r="G12" s="29" t="s">
        <v>10</v>
      </c>
      <c r="H12" s="41" t="s">
        <v>101</v>
      </c>
      <c r="I12" s="1"/>
      <c r="J12" s="88">
        <v>3.13</v>
      </c>
      <c r="O12" s="117"/>
    </row>
    <row r="13" spans="1:15" s="70" customFormat="1" ht="16.5" customHeight="1" x14ac:dyDescent="0.25">
      <c r="A13" s="74" t="s">
        <v>19</v>
      </c>
      <c r="B13" s="75" t="s">
        <v>104</v>
      </c>
      <c r="C13" s="76" t="s">
        <v>103</v>
      </c>
      <c r="D13" s="77"/>
      <c r="E13" s="78"/>
      <c r="F13" s="74">
        <v>2</v>
      </c>
      <c r="G13" s="79" t="s">
        <v>229</v>
      </c>
      <c r="H13" s="80" t="s">
        <v>102</v>
      </c>
      <c r="I13" s="78"/>
      <c r="J13" s="76">
        <f t="array" ref="J13">SUMPRODUCT(F24:F26*J24:J26)+(F20*J20)+(F17*J17)+(F14*J14)</f>
        <v>1048.25</v>
      </c>
      <c r="O13" s="114"/>
    </row>
    <row r="14" spans="1:15" s="85" customFormat="1" ht="16.5" customHeight="1" x14ac:dyDescent="0.2">
      <c r="A14" s="15" t="s">
        <v>200</v>
      </c>
      <c r="B14" s="81" t="s">
        <v>169</v>
      </c>
      <c r="C14" s="24" t="s">
        <v>168</v>
      </c>
      <c r="D14" s="82" t="s">
        <v>230</v>
      </c>
      <c r="E14" s="19"/>
      <c r="F14" s="15">
        <v>1</v>
      </c>
      <c r="G14" s="28" t="s">
        <v>231</v>
      </c>
      <c r="H14" s="83" t="s">
        <v>167</v>
      </c>
      <c r="I14" s="19"/>
      <c r="J14" s="84">
        <f>SUMPRODUCT(F15:F16,J15:J16)</f>
        <v>302.20000000000005</v>
      </c>
      <c r="O14" s="116"/>
    </row>
    <row r="15" spans="1:15" s="5" customFormat="1" ht="16.5" customHeight="1" x14ac:dyDescent="0.25">
      <c r="A15" s="86" t="s">
        <v>201</v>
      </c>
      <c r="B15" s="87" t="s">
        <v>189</v>
      </c>
      <c r="C15" s="88" t="s">
        <v>188</v>
      </c>
      <c r="D15" s="89"/>
      <c r="E15" s="1"/>
      <c r="F15" s="86">
        <v>1</v>
      </c>
      <c r="G15" s="29" t="s">
        <v>231</v>
      </c>
      <c r="H15" s="41" t="s">
        <v>187</v>
      </c>
      <c r="I15" s="1"/>
      <c r="J15" s="88">
        <v>225.8</v>
      </c>
      <c r="O15" s="117"/>
    </row>
    <row r="16" spans="1:15" customFormat="1" x14ac:dyDescent="0.25">
      <c r="A16" s="86" t="s">
        <v>202</v>
      </c>
      <c r="B16" s="87" t="s">
        <v>184</v>
      </c>
      <c r="C16" s="86" t="s">
        <v>185</v>
      </c>
      <c r="D16" s="89"/>
      <c r="E16" s="1"/>
      <c r="F16" s="86">
        <v>2</v>
      </c>
      <c r="G16" s="90" t="s">
        <v>111</v>
      </c>
      <c r="H16" s="86" t="s">
        <v>186</v>
      </c>
      <c r="I16" s="1"/>
      <c r="J16" s="88">
        <v>38.200000000000003</v>
      </c>
      <c r="O16" s="118"/>
    </row>
    <row r="17" spans="1:15" s="85" customFormat="1" ht="16.5" customHeight="1" x14ac:dyDescent="0.2">
      <c r="A17" s="15" t="s">
        <v>203</v>
      </c>
      <c r="B17" s="81" t="s">
        <v>172</v>
      </c>
      <c r="C17" s="24" t="s">
        <v>170</v>
      </c>
      <c r="D17" s="82" t="s">
        <v>230</v>
      </c>
      <c r="E17" s="19"/>
      <c r="F17" s="15">
        <v>1</v>
      </c>
      <c r="G17" s="28" t="s">
        <v>231</v>
      </c>
      <c r="H17" s="83" t="s">
        <v>171</v>
      </c>
      <c r="I17" s="19"/>
      <c r="J17" s="84">
        <f>SUMPRODUCT(F18:F19,J18:J19)</f>
        <v>290.5</v>
      </c>
      <c r="O17" s="116"/>
    </row>
    <row r="18" spans="1:15" s="5" customFormat="1" ht="16.5" customHeight="1" x14ac:dyDescent="0.25">
      <c r="A18" s="86" t="s">
        <v>204</v>
      </c>
      <c r="B18" s="87" t="s">
        <v>189</v>
      </c>
      <c r="C18" s="88" t="s">
        <v>190</v>
      </c>
      <c r="D18" s="89"/>
      <c r="E18" s="1"/>
      <c r="F18" s="86">
        <v>1</v>
      </c>
      <c r="G18" s="29" t="s">
        <v>231</v>
      </c>
      <c r="H18" s="41" t="s">
        <v>191</v>
      </c>
      <c r="I18" s="1"/>
      <c r="J18" s="88">
        <v>214.1</v>
      </c>
      <c r="O18" s="117"/>
    </row>
    <row r="19" spans="1:15" customFormat="1" x14ac:dyDescent="0.25">
      <c r="A19" s="86" t="s">
        <v>205</v>
      </c>
      <c r="B19" s="87" t="s">
        <v>184</v>
      </c>
      <c r="C19" s="86" t="s">
        <v>185</v>
      </c>
      <c r="D19" s="89"/>
      <c r="E19" s="1"/>
      <c r="F19" s="86">
        <v>2</v>
      </c>
      <c r="G19" s="90" t="s">
        <v>111</v>
      </c>
      <c r="H19" s="86" t="s">
        <v>186</v>
      </c>
      <c r="I19" s="1"/>
      <c r="J19" s="88">
        <v>38.200000000000003</v>
      </c>
      <c r="O19" s="118"/>
    </row>
    <row r="20" spans="1:15" s="85" customFormat="1" ht="16.5" customHeight="1" x14ac:dyDescent="0.2">
      <c r="A20" s="15" t="s">
        <v>206</v>
      </c>
      <c r="B20" s="81" t="s">
        <v>175</v>
      </c>
      <c r="C20" s="24" t="s">
        <v>173</v>
      </c>
      <c r="D20" s="82" t="s">
        <v>230</v>
      </c>
      <c r="E20" s="19"/>
      <c r="F20" s="15">
        <v>1</v>
      </c>
      <c r="G20" s="28" t="s">
        <v>229</v>
      </c>
      <c r="H20" s="83" t="s">
        <v>174</v>
      </c>
      <c r="I20" s="19"/>
      <c r="J20" s="84">
        <f>SUMPRODUCT(F21:F23,J21:J23)</f>
        <v>353.7</v>
      </c>
      <c r="O20" s="116"/>
    </row>
    <row r="21" spans="1:15" s="5" customFormat="1" ht="16.5" customHeight="1" x14ac:dyDescent="0.25">
      <c r="A21" s="86" t="s">
        <v>207</v>
      </c>
      <c r="B21" s="87" t="s">
        <v>189</v>
      </c>
      <c r="C21" s="88" t="s">
        <v>193</v>
      </c>
      <c r="D21" s="89"/>
      <c r="E21" s="1"/>
      <c r="F21" s="86">
        <v>1</v>
      </c>
      <c r="G21" s="29" t="s">
        <v>233</v>
      </c>
      <c r="H21" s="41" t="s">
        <v>192</v>
      </c>
      <c r="I21" s="1"/>
      <c r="J21" s="88">
        <v>246.58</v>
      </c>
      <c r="O21" s="117"/>
    </row>
    <row r="22" spans="1:15" s="5" customFormat="1" ht="16.5" customHeight="1" x14ac:dyDescent="0.25">
      <c r="A22" s="86" t="s">
        <v>208</v>
      </c>
      <c r="B22" s="87" t="s">
        <v>184</v>
      </c>
      <c r="C22" s="88" t="s">
        <v>195</v>
      </c>
      <c r="D22" s="89"/>
      <c r="E22" s="1"/>
      <c r="F22" s="86">
        <v>1</v>
      </c>
      <c r="G22" s="29" t="s">
        <v>231</v>
      </c>
      <c r="H22" s="41" t="s">
        <v>194</v>
      </c>
      <c r="I22" s="1"/>
      <c r="J22" s="88">
        <v>68.92</v>
      </c>
      <c r="O22" s="117"/>
    </row>
    <row r="23" spans="1:15" customFormat="1" x14ac:dyDescent="0.25">
      <c r="A23" s="86" t="s">
        <v>209</v>
      </c>
      <c r="B23" s="87" t="s">
        <v>184</v>
      </c>
      <c r="C23" s="86" t="s">
        <v>185</v>
      </c>
      <c r="D23" s="89"/>
      <c r="E23" s="1"/>
      <c r="F23" s="86">
        <v>1</v>
      </c>
      <c r="G23" s="90" t="s">
        <v>111</v>
      </c>
      <c r="H23" s="86" t="s">
        <v>186</v>
      </c>
      <c r="I23" s="1"/>
      <c r="J23" s="88">
        <v>38.200000000000003</v>
      </c>
      <c r="O23" s="118"/>
    </row>
    <row r="24" spans="1:15" s="5" customFormat="1" ht="16.5" customHeight="1" x14ac:dyDescent="0.25">
      <c r="A24" s="86" t="s">
        <v>210</v>
      </c>
      <c r="B24" s="87" t="s">
        <v>178</v>
      </c>
      <c r="C24" s="88" t="s">
        <v>129</v>
      </c>
      <c r="D24" s="89" t="s">
        <v>235</v>
      </c>
      <c r="E24" s="1"/>
      <c r="F24" s="86">
        <v>1</v>
      </c>
      <c r="G24" s="29" t="s">
        <v>234</v>
      </c>
      <c r="H24" s="41" t="s">
        <v>176</v>
      </c>
      <c r="I24" s="1"/>
      <c r="J24" s="88">
        <v>96.7</v>
      </c>
      <c r="O24" s="117"/>
    </row>
    <row r="25" spans="1:15" s="5" customFormat="1" ht="16.5" customHeight="1" x14ac:dyDescent="0.25">
      <c r="A25" s="86" t="s">
        <v>211</v>
      </c>
      <c r="B25" s="87" t="s">
        <v>181</v>
      </c>
      <c r="C25" s="88" t="s">
        <v>180</v>
      </c>
      <c r="D25" s="89" t="s">
        <v>237</v>
      </c>
      <c r="E25" s="1"/>
      <c r="F25" s="86">
        <v>2</v>
      </c>
      <c r="G25" s="29" t="s">
        <v>236</v>
      </c>
      <c r="H25" s="41" t="s">
        <v>179</v>
      </c>
      <c r="I25" s="1"/>
      <c r="J25" s="88">
        <v>1.375</v>
      </c>
      <c r="O25" s="117"/>
    </row>
    <row r="26" spans="1:15" s="5" customFormat="1" ht="16.5" customHeight="1" x14ac:dyDescent="0.25">
      <c r="A26" s="86" t="s">
        <v>212</v>
      </c>
      <c r="B26" s="87" t="s">
        <v>56</v>
      </c>
      <c r="C26" s="88" t="s">
        <v>183</v>
      </c>
      <c r="D26" s="89" t="s">
        <v>238</v>
      </c>
      <c r="E26" s="1"/>
      <c r="F26" s="86">
        <v>2</v>
      </c>
      <c r="G26" s="29" t="s">
        <v>231</v>
      </c>
      <c r="H26" s="41" t="s">
        <v>182</v>
      </c>
      <c r="I26" s="1"/>
      <c r="J26" s="88">
        <v>1.2</v>
      </c>
      <c r="O26" s="117"/>
    </row>
    <row r="27" spans="1:15" s="5" customFormat="1" ht="16.5" customHeight="1" x14ac:dyDescent="0.25">
      <c r="A27" s="86" t="s">
        <v>20</v>
      </c>
      <c r="B27" s="87" t="s">
        <v>105</v>
      </c>
      <c r="C27" s="88" t="s">
        <v>260</v>
      </c>
      <c r="D27" s="89" t="s">
        <v>290</v>
      </c>
      <c r="E27" s="1"/>
      <c r="F27" s="86">
        <v>4</v>
      </c>
      <c r="G27" s="29" t="s">
        <v>231</v>
      </c>
      <c r="H27" s="41" t="s">
        <v>106</v>
      </c>
      <c r="I27" s="1"/>
      <c r="J27" s="88">
        <v>24.875</v>
      </c>
      <c r="O27" s="117"/>
    </row>
    <row r="28" spans="1:15" s="5" customFormat="1" ht="16.5" customHeight="1" x14ac:dyDescent="0.25">
      <c r="A28" s="86" t="s">
        <v>21</v>
      </c>
      <c r="B28" s="87" t="s">
        <v>12</v>
      </c>
      <c r="C28" s="88">
        <v>400336</v>
      </c>
      <c r="D28" s="89" t="s">
        <v>107</v>
      </c>
      <c r="E28" s="1"/>
      <c r="F28" s="86">
        <v>4</v>
      </c>
      <c r="G28" s="29" t="s">
        <v>10</v>
      </c>
      <c r="H28" s="41" t="s">
        <v>116</v>
      </c>
      <c r="I28" s="1"/>
      <c r="J28" s="88">
        <v>4.1749999999999998</v>
      </c>
      <c r="O28" s="117"/>
    </row>
    <row r="29" spans="1:15" s="5" customFormat="1" ht="16.5" customHeight="1" x14ac:dyDescent="0.25">
      <c r="A29" s="86" t="s">
        <v>22</v>
      </c>
      <c r="B29" s="87" t="s">
        <v>110</v>
      </c>
      <c r="C29" s="88" t="s">
        <v>108</v>
      </c>
      <c r="D29" s="89" t="s">
        <v>238</v>
      </c>
      <c r="E29" s="1"/>
      <c r="F29" s="86">
        <v>12</v>
      </c>
      <c r="G29" s="29" t="s">
        <v>250</v>
      </c>
      <c r="H29" s="41" t="s">
        <v>109</v>
      </c>
      <c r="I29" s="1"/>
      <c r="J29" s="88">
        <v>2.44</v>
      </c>
      <c r="O29" s="117"/>
    </row>
    <row r="30" spans="1:15" s="5" customFormat="1" ht="16.5" customHeight="1" x14ac:dyDescent="0.25">
      <c r="A30" s="86" t="s">
        <v>23</v>
      </c>
      <c r="B30" s="87" t="s">
        <v>112</v>
      </c>
      <c r="C30" s="88" t="s">
        <v>262</v>
      </c>
      <c r="D30" s="89" t="s">
        <v>238</v>
      </c>
      <c r="E30" s="1"/>
      <c r="F30" s="86">
        <v>4</v>
      </c>
      <c r="G30" s="29" t="s">
        <v>263</v>
      </c>
      <c r="H30" s="41" t="s">
        <v>113</v>
      </c>
      <c r="I30" s="1"/>
      <c r="J30" s="88">
        <v>1.05</v>
      </c>
      <c r="O30" s="117"/>
    </row>
    <row r="31" spans="1:15" s="5" customFormat="1" ht="16.5" customHeight="1" x14ac:dyDescent="0.25">
      <c r="A31" s="86" t="s">
        <v>24</v>
      </c>
      <c r="B31" s="87" t="s">
        <v>114</v>
      </c>
      <c r="C31" s="88" t="s">
        <v>256</v>
      </c>
      <c r="D31" s="89" t="s">
        <v>117</v>
      </c>
      <c r="E31" s="1"/>
      <c r="F31" s="86">
        <v>2</v>
      </c>
      <c r="G31" s="29" t="s">
        <v>257</v>
      </c>
      <c r="H31" s="41" t="s">
        <v>115</v>
      </c>
      <c r="I31" s="1"/>
      <c r="J31" s="88">
        <v>13.05</v>
      </c>
      <c r="O31" s="117"/>
    </row>
    <row r="32" spans="1:15" s="85" customFormat="1" ht="16.5" customHeight="1" x14ac:dyDescent="0.2">
      <c r="A32" s="91" t="s">
        <v>25</v>
      </c>
      <c r="B32" s="81" t="s">
        <v>120</v>
      </c>
      <c r="C32" s="24" t="s">
        <v>119</v>
      </c>
      <c r="D32" s="82"/>
      <c r="E32" s="19"/>
      <c r="F32" s="15">
        <v>1</v>
      </c>
      <c r="G32" s="28" t="s">
        <v>251</v>
      </c>
      <c r="H32" s="83" t="s">
        <v>118</v>
      </c>
      <c r="I32" s="19"/>
      <c r="J32" s="84">
        <f>SUMPRODUCT(F33:F38,J33:J38)</f>
        <v>637.79999999999995</v>
      </c>
      <c r="O32" s="116"/>
    </row>
    <row r="33" spans="1:15" s="5" customFormat="1" ht="16.5" customHeight="1" x14ac:dyDescent="0.25">
      <c r="A33" s="86" t="s">
        <v>213</v>
      </c>
      <c r="B33" s="87" t="s">
        <v>134</v>
      </c>
      <c r="C33" s="88" t="s">
        <v>133</v>
      </c>
      <c r="D33" s="89" t="s">
        <v>230</v>
      </c>
      <c r="E33" s="1"/>
      <c r="F33" s="86">
        <v>1</v>
      </c>
      <c r="G33" s="29" t="s">
        <v>251</v>
      </c>
      <c r="H33" s="41" t="s">
        <v>132</v>
      </c>
      <c r="I33" s="1"/>
      <c r="J33" s="88">
        <v>490.6</v>
      </c>
      <c r="O33" s="117"/>
    </row>
    <row r="34" spans="1:15" s="5" customFormat="1" ht="16.5" customHeight="1" x14ac:dyDescent="0.25">
      <c r="A34" s="86" t="s">
        <v>214</v>
      </c>
      <c r="B34" s="87" t="s">
        <v>144</v>
      </c>
      <c r="C34" s="88" t="s">
        <v>145</v>
      </c>
      <c r="D34" s="89" t="s">
        <v>230</v>
      </c>
      <c r="E34" s="1"/>
      <c r="F34" s="86">
        <v>1</v>
      </c>
      <c r="G34" s="29" t="s">
        <v>233</v>
      </c>
      <c r="H34" s="41" t="s">
        <v>143</v>
      </c>
      <c r="I34" s="1"/>
      <c r="J34" s="88">
        <v>131</v>
      </c>
      <c r="O34" s="117"/>
    </row>
    <row r="35" spans="1:15" s="5" customFormat="1" ht="16.5" customHeight="1" x14ac:dyDescent="0.25">
      <c r="A35" s="86" t="s">
        <v>215</v>
      </c>
      <c r="B35" s="87" t="s">
        <v>135</v>
      </c>
      <c r="C35" s="88" t="s">
        <v>258</v>
      </c>
      <c r="D35" s="89" t="s">
        <v>117</v>
      </c>
      <c r="E35" s="1"/>
      <c r="F35" s="86">
        <v>4</v>
      </c>
      <c r="G35" s="29" t="s">
        <v>257</v>
      </c>
      <c r="H35" s="41" t="s">
        <v>136</v>
      </c>
      <c r="I35" s="1"/>
      <c r="J35" s="88">
        <v>1.825</v>
      </c>
      <c r="O35" s="117"/>
    </row>
    <row r="36" spans="1:15" s="5" customFormat="1" ht="16.5" customHeight="1" x14ac:dyDescent="0.25">
      <c r="A36" s="86" t="s">
        <v>216</v>
      </c>
      <c r="B36" s="87" t="s">
        <v>40</v>
      </c>
      <c r="C36" s="88" t="s">
        <v>138</v>
      </c>
      <c r="D36" s="89" t="s">
        <v>239</v>
      </c>
      <c r="E36" s="1"/>
      <c r="F36" s="86">
        <v>2</v>
      </c>
      <c r="G36" s="29" t="s">
        <v>231</v>
      </c>
      <c r="H36" s="41" t="s">
        <v>137</v>
      </c>
      <c r="I36" s="1"/>
      <c r="J36" s="88">
        <v>2.4500000000000002</v>
      </c>
      <c r="O36" s="117"/>
    </row>
    <row r="37" spans="1:15" s="5" customFormat="1" ht="16.5" customHeight="1" x14ac:dyDescent="0.25">
      <c r="A37" s="86" t="s">
        <v>217</v>
      </c>
      <c r="B37" s="87" t="s">
        <v>139</v>
      </c>
      <c r="C37" s="88" t="s">
        <v>259</v>
      </c>
      <c r="D37" s="89" t="s">
        <v>239</v>
      </c>
      <c r="E37" s="1"/>
      <c r="F37" s="86">
        <v>5</v>
      </c>
      <c r="G37" s="29" t="s">
        <v>257</v>
      </c>
      <c r="H37" s="41" t="s">
        <v>140</v>
      </c>
      <c r="I37" s="1"/>
      <c r="J37" s="88">
        <v>0.18</v>
      </c>
      <c r="O37" s="117"/>
    </row>
    <row r="38" spans="1:15" s="5" customFormat="1" ht="16.5" customHeight="1" x14ac:dyDescent="0.25">
      <c r="A38" s="86" t="s">
        <v>218</v>
      </c>
      <c r="B38" s="87" t="s">
        <v>142</v>
      </c>
      <c r="C38" s="88" t="s">
        <v>261</v>
      </c>
      <c r="D38" s="89" t="s">
        <v>290</v>
      </c>
      <c r="E38" s="1"/>
      <c r="F38" s="86">
        <v>1</v>
      </c>
      <c r="G38" s="29" t="s">
        <v>257</v>
      </c>
      <c r="H38" s="41" t="s">
        <v>141</v>
      </c>
      <c r="I38" s="1"/>
      <c r="J38" s="88">
        <v>3.1</v>
      </c>
      <c r="O38" s="117"/>
    </row>
    <row r="39" spans="1:15" s="70" customFormat="1" ht="16.5" customHeight="1" x14ac:dyDescent="0.25">
      <c r="A39" s="74" t="s">
        <v>29</v>
      </c>
      <c r="B39" s="75" t="s">
        <v>123</v>
      </c>
      <c r="C39" s="76" t="s">
        <v>122</v>
      </c>
      <c r="D39" s="77"/>
      <c r="E39" s="78"/>
      <c r="F39" s="74">
        <v>1</v>
      </c>
      <c r="G39" s="79" t="s">
        <v>240</v>
      </c>
      <c r="H39" s="80" t="s">
        <v>121</v>
      </c>
      <c r="I39" s="78"/>
      <c r="J39" s="76">
        <f t="array" ref="J39">SUMPRODUCT(F44:F47*J44:J47)+(F41*J41)+(F40*J40)</f>
        <v>1523.3000000000002</v>
      </c>
      <c r="O39" s="114"/>
    </row>
    <row r="40" spans="1:15" s="5" customFormat="1" ht="16.5" customHeight="1" x14ac:dyDescent="0.25">
      <c r="A40" s="86" t="s">
        <v>219</v>
      </c>
      <c r="B40" s="87" t="s">
        <v>147</v>
      </c>
      <c r="C40" s="88" t="s">
        <v>146</v>
      </c>
      <c r="D40" s="89" t="s">
        <v>230</v>
      </c>
      <c r="E40" s="1"/>
      <c r="F40" s="86">
        <v>2</v>
      </c>
      <c r="G40" s="29" t="s">
        <v>240</v>
      </c>
      <c r="H40" s="41" t="s">
        <v>249</v>
      </c>
      <c r="I40" s="1"/>
      <c r="J40" s="88">
        <v>488</v>
      </c>
      <c r="O40" s="117"/>
    </row>
    <row r="41" spans="1:15" s="85" customFormat="1" ht="16.5" customHeight="1" x14ac:dyDescent="0.2">
      <c r="A41" s="15" t="s">
        <v>220</v>
      </c>
      <c r="B41" s="81" t="s">
        <v>150</v>
      </c>
      <c r="C41" s="24" t="s">
        <v>227</v>
      </c>
      <c r="D41" s="89" t="s">
        <v>230</v>
      </c>
      <c r="E41" s="19"/>
      <c r="F41" s="15">
        <v>2</v>
      </c>
      <c r="G41" s="28" t="s">
        <v>240</v>
      </c>
      <c r="H41" s="83" t="s">
        <v>148</v>
      </c>
      <c r="I41" s="19"/>
      <c r="J41" s="84">
        <f>SUMPRODUCT(F42:F43,J42:J43)</f>
        <v>251.05</v>
      </c>
      <c r="O41" s="116"/>
    </row>
    <row r="42" spans="1:15" s="5" customFormat="1" ht="16.5" customHeight="1" x14ac:dyDescent="0.25">
      <c r="A42" s="86" t="s">
        <v>221</v>
      </c>
      <c r="B42" s="87" t="s">
        <v>153</v>
      </c>
      <c r="C42" s="88" t="s">
        <v>152</v>
      </c>
      <c r="D42" s="89"/>
      <c r="E42" s="1"/>
      <c r="F42" s="86">
        <v>1</v>
      </c>
      <c r="G42" s="29" t="s">
        <v>240</v>
      </c>
      <c r="H42" s="41" t="s">
        <v>151</v>
      </c>
      <c r="I42" s="1"/>
      <c r="J42" s="88">
        <v>218.41</v>
      </c>
      <c r="O42" s="117"/>
    </row>
    <row r="43" spans="1:15" s="5" customFormat="1" ht="16.5" customHeight="1" x14ac:dyDescent="0.25">
      <c r="A43" s="86" t="s">
        <v>222</v>
      </c>
      <c r="B43" s="87" t="s">
        <v>156</v>
      </c>
      <c r="C43" s="88" t="s">
        <v>154</v>
      </c>
      <c r="D43" s="89"/>
      <c r="E43" s="1"/>
      <c r="F43" s="86">
        <v>2</v>
      </c>
      <c r="G43" s="29" t="s">
        <v>240</v>
      </c>
      <c r="H43" s="41" t="s">
        <v>155</v>
      </c>
      <c r="I43" s="1"/>
      <c r="J43" s="88">
        <v>16.32</v>
      </c>
      <c r="O43" s="117"/>
    </row>
    <row r="44" spans="1:15" s="5" customFormat="1" ht="16.5" customHeight="1" x14ac:dyDescent="0.25">
      <c r="A44" s="86" t="s">
        <v>223</v>
      </c>
      <c r="B44" s="87" t="s">
        <v>158</v>
      </c>
      <c r="C44" s="88">
        <v>401140</v>
      </c>
      <c r="D44" s="89" t="s">
        <v>107</v>
      </c>
      <c r="E44" s="1"/>
      <c r="F44" s="86">
        <v>4</v>
      </c>
      <c r="G44" s="29" t="s">
        <v>10</v>
      </c>
      <c r="H44" s="41" t="s">
        <v>157</v>
      </c>
      <c r="I44" s="1"/>
      <c r="J44" s="88">
        <v>1.65</v>
      </c>
      <c r="O44" s="117"/>
    </row>
    <row r="45" spans="1:15" s="5" customFormat="1" ht="16.5" customHeight="1" x14ac:dyDescent="0.25">
      <c r="A45" s="86" t="s">
        <v>224</v>
      </c>
      <c r="B45" s="87" t="s">
        <v>161</v>
      </c>
      <c r="C45" s="88" t="s">
        <v>160</v>
      </c>
      <c r="D45" s="89" t="s">
        <v>238</v>
      </c>
      <c r="E45" s="1"/>
      <c r="F45" s="86">
        <v>4</v>
      </c>
      <c r="G45" s="29" t="s">
        <v>240</v>
      </c>
      <c r="H45" s="41" t="s">
        <v>159</v>
      </c>
      <c r="I45" s="1"/>
      <c r="J45" s="88">
        <v>2.65</v>
      </c>
      <c r="O45" s="117"/>
    </row>
    <row r="46" spans="1:15" s="5" customFormat="1" ht="16.5" customHeight="1" x14ac:dyDescent="0.25">
      <c r="A46" s="86" t="s">
        <v>225</v>
      </c>
      <c r="B46" s="87" t="s">
        <v>163</v>
      </c>
      <c r="C46" s="88">
        <v>401141</v>
      </c>
      <c r="D46" s="89" t="s">
        <v>117</v>
      </c>
      <c r="E46" s="1"/>
      <c r="F46" s="86">
        <v>4</v>
      </c>
      <c r="G46" s="29" t="s">
        <v>10</v>
      </c>
      <c r="H46" s="41" t="s">
        <v>162</v>
      </c>
      <c r="I46" s="1"/>
      <c r="J46" s="88">
        <v>1.45</v>
      </c>
      <c r="O46" s="117"/>
    </row>
    <row r="47" spans="1:15" s="5" customFormat="1" ht="16.5" customHeight="1" x14ac:dyDescent="0.25">
      <c r="A47" s="86" t="s">
        <v>226</v>
      </c>
      <c r="B47" s="87" t="s">
        <v>164</v>
      </c>
      <c r="C47" s="88">
        <v>401142</v>
      </c>
      <c r="D47" s="89" t="s">
        <v>107</v>
      </c>
      <c r="E47" s="1"/>
      <c r="F47" s="86">
        <v>2</v>
      </c>
      <c r="G47" s="29" t="s">
        <v>10</v>
      </c>
      <c r="H47" s="41" t="s">
        <v>165</v>
      </c>
      <c r="I47" s="1"/>
      <c r="J47" s="88">
        <v>11.1</v>
      </c>
      <c r="O47" s="117"/>
    </row>
    <row r="48" spans="1:15" s="5" customFormat="1" ht="16.5" customHeight="1" x14ac:dyDescent="0.25">
      <c r="A48" s="86" t="s">
        <v>30</v>
      </c>
      <c r="B48" s="87" t="s">
        <v>125</v>
      </c>
      <c r="C48" s="88">
        <v>401138</v>
      </c>
      <c r="D48" s="89" t="s">
        <v>107</v>
      </c>
      <c r="E48" s="1"/>
      <c r="F48" s="86">
        <v>2</v>
      </c>
      <c r="G48" s="29" t="s">
        <v>10</v>
      </c>
      <c r="H48" s="41" t="s">
        <v>124</v>
      </c>
      <c r="I48" s="1"/>
      <c r="J48" s="88">
        <v>5.95</v>
      </c>
      <c r="O48" s="117"/>
    </row>
    <row r="49" spans="1:15" s="5" customFormat="1" ht="16.5" customHeight="1" x14ac:dyDescent="0.25">
      <c r="A49" s="86" t="s">
        <v>31</v>
      </c>
      <c r="B49" s="87" t="s">
        <v>128</v>
      </c>
      <c r="C49" s="88" t="s">
        <v>127</v>
      </c>
      <c r="D49" s="89" t="s">
        <v>238</v>
      </c>
      <c r="E49" s="1"/>
      <c r="F49" s="86">
        <v>4</v>
      </c>
      <c r="G49" s="29" t="s">
        <v>231</v>
      </c>
      <c r="H49" s="41" t="s">
        <v>126</v>
      </c>
      <c r="I49" s="1"/>
      <c r="J49" s="88">
        <v>19.574999999999999</v>
      </c>
      <c r="O49" s="117"/>
    </row>
    <row r="50" spans="1:15" s="5" customFormat="1" ht="16.5" customHeight="1" x14ac:dyDescent="0.25">
      <c r="A50" s="86" t="s">
        <v>41</v>
      </c>
      <c r="B50" s="87" t="s">
        <v>241</v>
      </c>
      <c r="C50" s="88" t="s">
        <v>245</v>
      </c>
      <c r="D50" s="89" t="s">
        <v>238</v>
      </c>
      <c r="E50" s="1"/>
      <c r="F50" s="86">
        <v>1</v>
      </c>
      <c r="G50" s="29" t="s">
        <v>9</v>
      </c>
      <c r="H50" s="92"/>
      <c r="I50" s="1"/>
      <c r="J50" s="88">
        <v>142.05000000000001</v>
      </c>
      <c r="O50" s="117"/>
    </row>
    <row r="51" spans="1:15" s="5" customFormat="1" ht="16.5" customHeight="1" x14ac:dyDescent="0.25">
      <c r="A51" s="86" t="s">
        <v>252</v>
      </c>
      <c r="B51" s="87" t="s">
        <v>131</v>
      </c>
      <c r="C51" s="88" t="s">
        <v>177</v>
      </c>
      <c r="D51" s="89" t="s">
        <v>238</v>
      </c>
      <c r="E51" s="1"/>
      <c r="F51" s="86">
        <v>1</v>
      </c>
      <c r="G51" s="29" t="s">
        <v>111</v>
      </c>
      <c r="H51" s="41" t="s">
        <v>130</v>
      </c>
      <c r="I51" s="1"/>
      <c r="J51" s="88">
        <v>142.05000000000001</v>
      </c>
      <c r="O51" s="117"/>
    </row>
    <row r="52" spans="1:15" s="5" customFormat="1" ht="16.5" customHeight="1" x14ac:dyDescent="0.25">
      <c r="A52" s="86">
        <v>1.2</v>
      </c>
      <c r="B52" s="87" t="s">
        <v>166</v>
      </c>
      <c r="C52" s="88" t="s">
        <v>13</v>
      </c>
      <c r="D52" s="89"/>
      <c r="E52" s="1"/>
      <c r="F52" s="86">
        <v>1</v>
      </c>
      <c r="G52" s="29" t="s">
        <v>9</v>
      </c>
      <c r="H52" s="41"/>
      <c r="I52" s="1"/>
      <c r="J52" s="88">
        <v>0.02</v>
      </c>
      <c r="O52" s="117"/>
    </row>
    <row r="53" spans="1:15" s="5" customFormat="1" ht="16.5" customHeight="1" x14ac:dyDescent="0.25">
      <c r="A53" s="86"/>
      <c r="B53" s="93"/>
      <c r="C53" s="88"/>
      <c r="D53" s="94"/>
      <c r="E53" s="1"/>
      <c r="F53" s="86"/>
      <c r="G53" s="29"/>
      <c r="H53" s="41"/>
      <c r="I53" s="1"/>
      <c r="J53" s="1"/>
      <c r="O53" s="117"/>
    </row>
    <row r="54" spans="1:15" s="5" customFormat="1" ht="16.5" customHeight="1" x14ac:dyDescent="0.2">
      <c r="A54" s="95">
        <v>2</v>
      </c>
      <c r="B54" s="96" t="s">
        <v>79</v>
      </c>
      <c r="C54" s="24" t="s">
        <v>10</v>
      </c>
      <c r="D54" s="39"/>
      <c r="E54" s="1"/>
      <c r="F54" s="19">
        <v>1</v>
      </c>
      <c r="G54" s="28" t="s">
        <v>10</v>
      </c>
      <c r="H54" s="83"/>
      <c r="I54" s="65"/>
      <c r="J54" s="97">
        <f>SUMPRODUCT(F55:F65,J55:J65)</f>
        <v>383.58000000000004</v>
      </c>
      <c r="O54" s="117"/>
    </row>
    <row r="55" spans="1:15" s="5" customFormat="1" ht="16.5" customHeight="1" x14ac:dyDescent="0.25">
      <c r="A55" s="86">
        <v>2.1</v>
      </c>
      <c r="B55" s="87" t="s">
        <v>243</v>
      </c>
      <c r="C55" s="88">
        <v>400457</v>
      </c>
      <c r="D55" s="89" t="s">
        <v>291</v>
      </c>
      <c r="E55" s="98" t="s">
        <v>62</v>
      </c>
      <c r="F55" s="86">
        <v>4</v>
      </c>
      <c r="G55" s="29" t="s">
        <v>10</v>
      </c>
      <c r="H55" s="41" t="s">
        <v>44</v>
      </c>
      <c r="I55" s="16"/>
      <c r="J55" s="100">
        <v>3.95</v>
      </c>
      <c r="O55" s="117"/>
    </row>
    <row r="56" spans="1:15" s="5" customFormat="1" ht="16.5" customHeight="1" x14ac:dyDescent="0.25">
      <c r="A56" s="86">
        <v>2.2000000000000002</v>
      </c>
      <c r="B56" s="93" t="s">
        <v>57</v>
      </c>
      <c r="C56" s="88">
        <v>400652</v>
      </c>
      <c r="D56" s="89" t="s">
        <v>291</v>
      </c>
      <c r="E56" s="98" t="s">
        <v>63</v>
      </c>
      <c r="F56" s="86">
        <v>4</v>
      </c>
      <c r="G56" s="29" t="s">
        <v>10</v>
      </c>
      <c r="H56" s="41" t="s">
        <v>44</v>
      </c>
      <c r="I56" s="16"/>
      <c r="J56" s="100">
        <v>6.4</v>
      </c>
      <c r="O56" s="117"/>
    </row>
    <row r="57" spans="1:15" s="5" customFormat="1" ht="16.5" customHeight="1" x14ac:dyDescent="0.25">
      <c r="A57" s="86">
        <v>2.2999999999999998</v>
      </c>
      <c r="B57" s="93" t="s">
        <v>58</v>
      </c>
      <c r="C57" s="88">
        <v>400551</v>
      </c>
      <c r="D57" s="89" t="s">
        <v>291</v>
      </c>
      <c r="E57" s="98" t="s">
        <v>64</v>
      </c>
      <c r="F57" s="86">
        <v>4</v>
      </c>
      <c r="G57" s="29" t="s">
        <v>10</v>
      </c>
      <c r="H57" s="41" t="s">
        <v>44</v>
      </c>
      <c r="I57" s="16"/>
      <c r="J57" s="100">
        <v>10</v>
      </c>
      <c r="O57" s="117"/>
    </row>
    <row r="58" spans="1:15" s="5" customFormat="1" ht="16.5" customHeight="1" x14ac:dyDescent="0.25">
      <c r="A58" s="86">
        <v>2.4</v>
      </c>
      <c r="B58" s="93" t="s">
        <v>34</v>
      </c>
      <c r="C58" s="88">
        <v>400692</v>
      </c>
      <c r="D58" s="89" t="s">
        <v>291</v>
      </c>
      <c r="E58" s="98" t="s">
        <v>65</v>
      </c>
      <c r="F58" s="86">
        <v>4</v>
      </c>
      <c r="G58" s="29" t="s">
        <v>10</v>
      </c>
      <c r="H58" s="41" t="s">
        <v>44</v>
      </c>
      <c r="I58" s="16"/>
      <c r="J58" s="100">
        <v>17.100000000000001</v>
      </c>
      <c r="O58" s="117"/>
    </row>
    <row r="59" spans="1:15" s="5" customFormat="1" ht="16.5" customHeight="1" x14ac:dyDescent="0.25">
      <c r="A59" s="86">
        <v>2.5</v>
      </c>
      <c r="B59" s="93" t="s">
        <v>45</v>
      </c>
      <c r="C59" s="88">
        <v>440224</v>
      </c>
      <c r="D59" s="94" t="s">
        <v>117</v>
      </c>
      <c r="E59" s="98" t="s">
        <v>244</v>
      </c>
      <c r="F59" s="86">
        <v>4</v>
      </c>
      <c r="G59" s="29" t="s">
        <v>10</v>
      </c>
      <c r="H59" s="41" t="s">
        <v>43</v>
      </c>
      <c r="I59" s="16"/>
      <c r="J59" s="100">
        <v>1.5249999999999999</v>
      </c>
      <c r="O59" s="117"/>
    </row>
    <row r="60" spans="1:15" s="5" customFormat="1" ht="16.5" customHeight="1" x14ac:dyDescent="0.25">
      <c r="A60" s="86">
        <v>2.6</v>
      </c>
      <c r="B60" s="93" t="s">
        <v>36</v>
      </c>
      <c r="C60" s="88" t="s">
        <v>46</v>
      </c>
      <c r="D60" s="101"/>
      <c r="E60" s="98" t="s">
        <v>66</v>
      </c>
      <c r="F60" s="88">
        <v>8</v>
      </c>
      <c r="G60" s="29" t="s">
        <v>48</v>
      </c>
      <c r="H60" s="102" t="s">
        <v>49</v>
      </c>
      <c r="I60" s="16"/>
      <c r="J60" s="100">
        <v>0.61250000000000004</v>
      </c>
      <c r="O60" s="117"/>
    </row>
    <row r="61" spans="1:15" s="5" customFormat="1" ht="16.5" customHeight="1" x14ac:dyDescent="0.25">
      <c r="A61" s="86">
        <v>2.7</v>
      </c>
      <c r="B61" s="93" t="s">
        <v>35</v>
      </c>
      <c r="C61" s="88" t="s">
        <v>47</v>
      </c>
      <c r="D61" s="101"/>
      <c r="E61" s="98" t="s">
        <v>67</v>
      </c>
      <c r="F61" s="86">
        <v>4</v>
      </c>
      <c r="G61" s="29" t="s">
        <v>48</v>
      </c>
      <c r="H61" s="102" t="s">
        <v>50</v>
      </c>
      <c r="I61" s="16"/>
      <c r="J61" s="100">
        <v>1.7749999999999999</v>
      </c>
      <c r="O61" s="117"/>
    </row>
    <row r="62" spans="1:15" ht="16.5" customHeight="1" x14ac:dyDescent="0.25">
      <c r="A62" s="103">
        <v>2.8</v>
      </c>
      <c r="B62" s="93" t="s">
        <v>284</v>
      </c>
      <c r="C62" s="88">
        <v>401144</v>
      </c>
      <c r="D62" s="94" t="s">
        <v>117</v>
      </c>
      <c r="E62" s="104" t="s">
        <v>59</v>
      </c>
      <c r="F62" s="86">
        <v>6</v>
      </c>
      <c r="G62" s="29" t="s">
        <v>263</v>
      </c>
      <c r="H62" s="105" t="s">
        <v>264</v>
      </c>
      <c r="J62" s="100">
        <v>28.2</v>
      </c>
      <c r="O62" s="119"/>
    </row>
    <row r="63" spans="1:15" ht="16.5" customHeight="1" x14ac:dyDescent="0.25">
      <c r="A63" s="103">
        <v>2.9</v>
      </c>
      <c r="B63" s="93" t="s">
        <v>265</v>
      </c>
      <c r="C63" s="88">
        <v>481804</v>
      </c>
      <c r="D63" s="94"/>
      <c r="E63" s="104" t="s">
        <v>60</v>
      </c>
      <c r="F63" s="86">
        <v>6</v>
      </c>
      <c r="G63" s="29" t="s">
        <v>263</v>
      </c>
      <c r="H63" s="105" t="s">
        <v>266</v>
      </c>
      <c r="J63" s="100">
        <v>3.33</v>
      </c>
      <c r="O63" s="119"/>
    </row>
    <row r="64" spans="1:15" ht="16.5" customHeight="1" x14ac:dyDescent="0.25">
      <c r="A64" s="103" t="s">
        <v>253</v>
      </c>
      <c r="B64" s="93" t="s">
        <v>80</v>
      </c>
      <c r="C64" s="88" t="s">
        <v>267</v>
      </c>
      <c r="D64" s="94" t="s">
        <v>117</v>
      </c>
      <c r="E64" s="104" t="s">
        <v>61</v>
      </c>
      <c r="F64" s="86">
        <v>6</v>
      </c>
      <c r="G64" s="29" t="s">
        <v>263</v>
      </c>
      <c r="H64" s="102" t="s">
        <v>268</v>
      </c>
      <c r="J64" s="100">
        <v>2.95</v>
      </c>
      <c r="O64" s="119"/>
    </row>
    <row r="65" spans="1:15" ht="16.5" customHeight="1" x14ac:dyDescent="0.25">
      <c r="A65" s="103">
        <v>2.11</v>
      </c>
      <c r="B65" s="93" t="s">
        <v>32</v>
      </c>
      <c r="C65" s="106" t="s">
        <v>33</v>
      </c>
      <c r="D65" s="101"/>
      <c r="E65" s="19"/>
      <c r="F65" s="86">
        <v>1</v>
      </c>
      <c r="G65" s="29" t="s">
        <v>9</v>
      </c>
      <c r="H65" s="102"/>
      <c r="J65" s="100">
        <v>8.8000000000000007</v>
      </c>
      <c r="O65" s="119"/>
    </row>
    <row r="66" spans="1:15" ht="16.5" customHeight="1" x14ac:dyDescent="0.25">
      <c r="A66" s="103"/>
      <c r="B66" s="93"/>
      <c r="C66" s="106"/>
      <c r="D66" s="101"/>
      <c r="E66" s="19"/>
      <c r="F66" s="86"/>
      <c r="H66" s="102"/>
      <c r="J66" s="99"/>
      <c r="O66" s="119"/>
    </row>
    <row r="67" spans="1:15" s="4" customFormat="1" ht="16.5" customHeight="1" x14ac:dyDescent="0.2">
      <c r="A67" s="95">
        <v>3</v>
      </c>
      <c r="B67" s="51" t="s">
        <v>74</v>
      </c>
      <c r="C67" s="19" t="s">
        <v>10</v>
      </c>
      <c r="D67" s="39"/>
      <c r="E67" s="19"/>
      <c r="F67" s="19">
        <v>1</v>
      </c>
      <c r="G67" s="107" t="s">
        <v>10</v>
      </c>
      <c r="H67" s="19"/>
      <c r="I67" s="19"/>
      <c r="J67" s="97">
        <f>SUMPRODUCT(F68:F71,J68:J71)</f>
        <v>39.6</v>
      </c>
      <c r="O67" s="120"/>
    </row>
    <row r="68" spans="1:15" s="5" customFormat="1" ht="16.5" customHeight="1" x14ac:dyDescent="0.25">
      <c r="A68" s="86">
        <v>3.2</v>
      </c>
      <c r="B68" s="93" t="s">
        <v>269</v>
      </c>
      <c r="C68" s="88">
        <v>481805</v>
      </c>
      <c r="D68" s="94" t="s">
        <v>117</v>
      </c>
      <c r="E68" s="88"/>
      <c r="F68" s="88">
        <v>1</v>
      </c>
      <c r="G68" s="29" t="s">
        <v>270</v>
      </c>
      <c r="H68" s="41" t="s">
        <v>271</v>
      </c>
      <c r="I68" s="1" t="s">
        <v>242</v>
      </c>
      <c r="J68" s="88">
        <v>9</v>
      </c>
      <c r="O68" s="117"/>
    </row>
    <row r="69" spans="1:15" s="5" customFormat="1" ht="16.5" customHeight="1" x14ac:dyDescent="0.25">
      <c r="A69" s="86">
        <v>3.2</v>
      </c>
      <c r="B69" s="93" t="s">
        <v>77</v>
      </c>
      <c r="C69" s="88" t="s">
        <v>272</v>
      </c>
      <c r="D69" s="94" t="s">
        <v>117</v>
      </c>
      <c r="E69" s="88"/>
      <c r="F69" s="88">
        <v>1</v>
      </c>
      <c r="G69" s="29" t="s">
        <v>273</v>
      </c>
      <c r="H69" s="105" t="s">
        <v>254</v>
      </c>
      <c r="I69" s="1" t="s">
        <v>26</v>
      </c>
      <c r="J69" s="88">
        <v>19.5</v>
      </c>
      <c r="O69" s="117"/>
    </row>
    <row r="70" spans="1:15" s="5" customFormat="1" ht="16.5" customHeight="1" x14ac:dyDescent="0.25">
      <c r="A70" s="86">
        <v>3.3</v>
      </c>
      <c r="B70" s="93" t="s">
        <v>78</v>
      </c>
      <c r="C70" s="88" t="s">
        <v>274</v>
      </c>
      <c r="D70" s="94"/>
      <c r="E70" s="88"/>
      <c r="F70" s="88">
        <v>1</v>
      </c>
      <c r="G70" s="29" t="s">
        <v>263</v>
      </c>
      <c r="H70" s="102" t="s">
        <v>255</v>
      </c>
      <c r="I70" s="1" t="s">
        <v>39</v>
      </c>
      <c r="J70" s="88">
        <v>10</v>
      </c>
      <c r="O70" s="117"/>
    </row>
    <row r="71" spans="1:15" customFormat="1" ht="16.5" customHeight="1" x14ac:dyDescent="0.25">
      <c r="A71" s="86">
        <v>3.4</v>
      </c>
      <c r="B71" s="87" t="s">
        <v>76</v>
      </c>
      <c r="C71" s="86" t="s">
        <v>10</v>
      </c>
      <c r="D71" s="101" t="s">
        <v>75</v>
      </c>
      <c r="E71" s="1"/>
      <c r="F71" s="86">
        <v>1</v>
      </c>
      <c r="G71" s="108" t="s">
        <v>10</v>
      </c>
      <c r="H71" s="86"/>
      <c r="I71" s="1"/>
      <c r="J71" s="88">
        <v>1.1000000000000001</v>
      </c>
      <c r="O71" s="118"/>
    </row>
    <row r="72" spans="1:15" ht="16.5" customHeight="1" x14ac:dyDescent="0.25">
      <c r="A72" s="86"/>
      <c r="B72" s="87"/>
      <c r="C72" s="109"/>
      <c r="D72" s="101"/>
      <c r="E72" s="1"/>
      <c r="F72" s="86"/>
      <c r="H72" s="102"/>
      <c r="O72" s="119"/>
    </row>
    <row r="73" spans="1:15" ht="16.5" customHeight="1" x14ac:dyDescent="0.25">
      <c r="A73" s="86">
        <v>4</v>
      </c>
      <c r="B73" s="2" t="s">
        <v>285</v>
      </c>
      <c r="C73" s="88">
        <v>472386</v>
      </c>
      <c r="D73" s="94"/>
      <c r="E73" s="1"/>
      <c r="F73" s="1">
        <v>1</v>
      </c>
      <c r="G73" s="29" t="s">
        <v>9</v>
      </c>
      <c r="H73" s="102"/>
      <c r="J73" s="110">
        <v>17.7</v>
      </c>
      <c r="K73" s="3" t="s">
        <v>289</v>
      </c>
      <c r="O73" s="119"/>
    </row>
    <row r="74" spans="1:15" ht="16.5" customHeight="1" x14ac:dyDescent="0.25">
      <c r="A74" s="86"/>
      <c r="B74" s="2"/>
      <c r="C74" s="88"/>
      <c r="D74" s="94"/>
      <c r="E74" s="1"/>
      <c r="F74" s="1"/>
      <c r="H74" s="102"/>
      <c r="J74" s="110"/>
      <c r="O74" s="119"/>
    </row>
    <row r="75" spans="1:15" s="4" customFormat="1" ht="16.5" customHeight="1" x14ac:dyDescent="0.2">
      <c r="A75" s="15">
        <v>5</v>
      </c>
      <c r="B75" s="51" t="s">
        <v>275</v>
      </c>
      <c r="C75" s="24">
        <v>420203</v>
      </c>
      <c r="D75" s="39"/>
      <c r="E75" s="19"/>
      <c r="F75" s="19">
        <v>1</v>
      </c>
      <c r="G75" s="28" t="s">
        <v>263</v>
      </c>
      <c r="H75" s="19" t="s">
        <v>276</v>
      </c>
      <c r="I75" s="65"/>
      <c r="J75" s="97">
        <f>SUMPRODUCT(F76:F77,J76:J77)</f>
        <v>514.20000000000005</v>
      </c>
      <c r="O75" s="120"/>
    </row>
    <row r="76" spans="1:15" ht="16.5" customHeight="1" x14ac:dyDescent="0.25">
      <c r="A76" s="86">
        <v>5.0999999999999996</v>
      </c>
      <c r="B76" s="2" t="s">
        <v>72</v>
      </c>
      <c r="C76" s="88" t="s">
        <v>10</v>
      </c>
      <c r="D76" s="94"/>
      <c r="E76" s="1"/>
      <c r="F76" s="1">
        <v>2</v>
      </c>
      <c r="G76" s="29" t="s">
        <v>10</v>
      </c>
      <c r="H76" s="102" t="s">
        <v>277</v>
      </c>
      <c r="J76" s="100">
        <v>250</v>
      </c>
      <c r="O76" s="119"/>
    </row>
    <row r="77" spans="1:15" ht="16.5" customHeight="1" x14ac:dyDescent="0.25">
      <c r="A77" s="86">
        <v>5.2</v>
      </c>
      <c r="B77" s="2" t="s">
        <v>278</v>
      </c>
      <c r="C77" s="88" t="s">
        <v>10</v>
      </c>
      <c r="D77" s="94"/>
      <c r="E77" s="1"/>
      <c r="F77" s="1">
        <v>1</v>
      </c>
      <c r="G77" s="29" t="s">
        <v>10</v>
      </c>
      <c r="H77" s="102" t="s">
        <v>279</v>
      </c>
      <c r="J77" s="100">
        <v>14.2</v>
      </c>
      <c r="O77" s="119"/>
    </row>
    <row r="78" spans="1:15" ht="16.5" customHeight="1" x14ac:dyDescent="0.25">
      <c r="A78" s="86"/>
      <c r="B78" s="2"/>
      <c r="C78" s="88"/>
      <c r="D78" s="94"/>
      <c r="E78" s="1"/>
      <c r="F78" s="1"/>
      <c r="H78" s="102"/>
      <c r="J78" s="100"/>
      <c r="O78" s="119"/>
    </row>
    <row r="79" spans="1:15" ht="16.5" customHeight="1" x14ac:dyDescent="0.25">
      <c r="A79" s="86">
        <v>6</v>
      </c>
      <c r="B79" s="2" t="s">
        <v>280</v>
      </c>
      <c r="C79" s="88" t="s">
        <v>282</v>
      </c>
      <c r="D79" s="94"/>
      <c r="E79" s="1"/>
      <c r="F79" s="1">
        <v>2</v>
      </c>
      <c r="G79" s="29" t="s">
        <v>283</v>
      </c>
      <c r="H79" s="102" t="s">
        <v>281</v>
      </c>
      <c r="J79" s="110">
        <v>38</v>
      </c>
      <c r="O79" s="119"/>
    </row>
    <row r="80" spans="1:15" s="35" customFormat="1" ht="16.5" customHeight="1" x14ac:dyDescent="0.25">
      <c r="A80" s="46"/>
      <c r="B80" s="30"/>
      <c r="C80" s="42"/>
      <c r="D80" s="53"/>
      <c r="E80" s="31"/>
      <c r="F80" s="31"/>
      <c r="G80" s="43"/>
      <c r="H80" s="44"/>
      <c r="I80" s="45"/>
      <c r="J80" s="45"/>
      <c r="O80" s="121"/>
    </row>
    <row r="81" spans="1:15" s="4" customFormat="1" ht="16.5" customHeight="1" x14ac:dyDescent="0.2">
      <c r="A81" s="15">
        <v>7</v>
      </c>
      <c r="B81" s="51" t="s">
        <v>293</v>
      </c>
      <c r="C81" s="24">
        <v>701595</v>
      </c>
      <c r="D81" s="39"/>
      <c r="E81" s="19"/>
      <c r="F81" s="19">
        <v>1</v>
      </c>
      <c r="G81" s="28" t="s">
        <v>17</v>
      </c>
      <c r="H81" s="64"/>
      <c r="I81" s="65"/>
      <c r="J81" s="52">
        <f>SUMPRODUCT(F82:F83,J82:J83)</f>
        <v>640.29999999999995</v>
      </c>
      <c r="O81" s="120"/>
    </row>
    <row r="82" spans="1:15" s="35" customFormat="1" ht="16.5" customHeight="1" x14ac:dyDescent="0.25">
      <c r="A82" s="48">
        <v>7.1</v>
      </c>
      <c r="B82" s="2" t="s">
        <v>294</v>
      </c>
      <c r="C82" s="88">
        <v>472528</v>
      </c>
      <c r="D82" s="53"/>
      <c r="E82" s="31"/>
      <c r="F82" s="31">
        <v>1</v>
      </c>
      <c r="G82" s="43" t="s">
        <v>17</v>
      </c>
      <c r="H82" s="44"/>
      <c r="I82" s="45"/>
      <c r="J82" s="100">
        <v>640</v>
      </c>
      <c r="K82" s="3" t="s">
        <v>289</v>
      </c>
      <c r="O82" s="121"/>
    </row>
    <row r="83" spans="1:15" s="35" customFormat="1" ht="16.5" customHeight="1" x14ac:dyDescent="0.25">
      <c r="A83" s="48">
        <v>7.2</v>
      </c>
      <c r="B83" s="59" t="s">
        <v>287</v>
      </c>
      <c r="C83" s="42">
        <v>472398</v>
      </c>
      <c r="D83" s="59"/>
      <c r="E83" s="61"/>
      <c r="F83" s="62">
        <v>1</v>
      </c>
      <c r="G83" s="63" t="s">
        <v>17</v>
      </c>
      <c r="H83" s="44"/>
      <c r="I83" s="45"/>
      <c r="J83" s="111">
        <v>0.3</v>
      </c>
      <c r="K83" s="3" t="s">
        <v>289</v>
      </c>
      <c r="O83" s="121"/>
    </row>
    <row r="84" spans="1:15" s="35" customFormat="1" ht="16.5" customHeight="1" x14ac:dyDescent="0.25">
      <c r="A84" s="48"/>
      <c r="B84" s="30"/>
      <c r="C84" s="112"/>
      <c r="D84" s="53"/>
      <c r="E84" s="31"/>
      <c r="F84" s="31"/>
      <c r="G84" s="43"/>
      <c r="H84" s="44"/>
      <c r="I84" s="45"/>
      <c r="J84" s="45"/>
      <c r="K84" s="3"/>
      <c r="O84" s="121"/>
    </row>
    <row r="85" spans="1:15" s="35" customFormat="1" ht="16.5" customHeight="1" x14ac:dyDescent="0.25">
      <c r="A85" s="48">
        <v>8</v>
      </c>
      <c r="B85" s="30" t="s">
        <v>68</v>
      </c>
      <c r="C85" s="42">
        <v>471842</v>
      </c>
      <c r="D85" s="53"/>
      <c r="E85" s="31"/>
      <c r="F85" s="31">
        <v>2</v>
      </c>
      <c r="G85" s="43" t="s">
        <v>10</v>
      </c>
      <c r="H85" s="44"/>
      <c r="I85" s="45"/>
      <c r="J85" s="47">
        <v>0.09</v>
      </c>
      <c r="K85" s="3"/>
      <c r="O85" s="121"/>
    </row>
    <row r="86" spans="1:15" s="35" customFormat="1" ht="16.5" customHeight="1" x14ac:dyDescent="0.25">
      <c r="A86" s="48"/>
      <c r="B86" s="30"/>
      <c r="C86" s="42"/>
      <c r="D86" s="53"/>
      <c r="E86" s="31"/>
      <c r="F86" s="31"/>
      <c r="G86" s="43"/>
      <c r="H86" s="44"/>
      <c r="I86" s="45"/>
      <c r="J86" s="45"/>
      <c r="K86" s="3"/>
      <c r="O86" s="121"/>
    </row>
    <row r="87" spans="1:15" s="35" customFormat="1" ht="16.5" customHeight="1" x14ac:dyDescent="0.25">
      <c r="A87" s="54">
        <v>9</v>
      </c>
      <c r="B87" s="55" t="s">
        <v>246</v>
      </c>
      <c r="C87" s="113" t="s">
        <v>288</v>
      </c>
      <c r="D87" s="55"/>
      <c r="E87" s="57"/>
      <c r="F87" s="56" t="s">
        <v>247</v>
      </c>
      <c r="G87" s="54" t="s">
        <v>9</v>
      </c>
      <c r="H87" s="44"/>
      <c r="I87" s="45"/>
      <c r="J87" s="52">
        <f>SUMPRODUCT(F88:F89,J88:J89)</f>
        <v>835.5</v>
      </c>
      <c r="K87" s="3"/>
      <c r="O87" s="121"/>
    </row>
    <row r="88" spans="1:15" s="35" customFormat="1" ht="16.5" customHeight="1" x14ac:dyDescent="0.25">
      <c r="A88" s="48">
        <v>9.1</v>
      </c>
      <c r="B88" s="30" t="s">
        <v>69</v>
      </c>
      <c r="C88" s="112" t="s">
        <v>70</v>
      </c>
      <c r="D88" s="53"/>
      <c r="E88" s="31"/>
      <c r="F88" s="50">
        <v>1</v>
      </c>
      <c r="G88" s="43" t="s">
        <v>9</v>
      </c>
      <c r="H88" s="44"/>
      <c r="I88" s="45"/>
      <c r="J88" s="111">
        <v>833.94</v>
      </c>
      <c r="K88" s="3" t="s">
        <v>289</v>
      </c>
      <c r="O88" s="121"/>
    </row>
    <row r="89" spans="1:15" s="35" customFormat="1" ht="16.5" customHeight="1" x14ac:dyDescent="0.25">
      <c r="A89" s="58">
        <v>9.1999999999999993</v>
      </c>
      <c r="B89" s="59" t="s">
        <v>287</v>
      </c>
      <c r="C89" s="42">
        <v>472398</v>
      </c>
      <c r="D89" s="59"/>
      <c r="E89" s="61"/>
      <c r="F89" s="62">
        <v>2</v>
      </c>
      <c r="G89" s="63" t="s">
        <v>17</v>
      </c>
      <c r="H89" s="44"/>
      <c r="I89" s="45"/>
      <c r="J89" s="111">
        <v>0.78</v>
      </c>
      <c r="K89" s="3" t="s">
        <v>289</v>
      </c>
      <c r="O89" s="121"/>
    </row>
    <row r="90" spans="1:15" ht="16.5" customHeight="1" x14ac:dyDescent="0.25">
      <c r="A90" s="48"/>
      <c r="B90" s="30"/>
      <c r="C90" s="48"/>
      <c r="D90" s="53"/>
      <c r="E90" s="31"/>
      <c r="F90" s="31"/>
      <c r="G90" s="43"/>
      <c r="H90" s="44"/>
      <c r="I90" s="45"/>
      <c r="J90" s="45"/>
      <c r="K90" s="35"/>
      <c r="L90" s="35"/>
      <c r="O90" s="119"/>
    </row>
    <row r="91" spans="1:15" ht="16.5" customHeight="1" x14ac:dyDescent="0.25">
      <c r="A91" s="48">
        <v>10</v>
      </c>
      <c r="B91" s="30" t="s">
        <v>27</v>
      </c>
      <c r="C91" s="48" t="s">
        <v>10</v>
      </c>
      <c r="D91" s="53"/>
      <c r="E91" s="31"/>
      <c r="F91" s="49" t="s">
        <v>28</v>
      </c>
      <c r="G91" s="43" t="s">
        <v>10</v>
      </c>
      <c r="H91" s="44"/>
      <c r="I91" s="45"/>
      <c r="J91" s="47">
        <v>4.5</v>
      </c>
      <c r="K91" s="35"/>
      <c r="L91" s="35"/>
      <c r="O91" s="119"/>
    </row>
    <row r="92" spans="1:15" ht="16.5" customHeight="1" x14ac:dyDescent="0.25">
      <c r="A92" s="13"/>
      <c r="B92" s="2"/>
      <c r="C92" s="13"/>
      <c r="F92" s="1"/>
    </row>
    <row r="93" spans="1:15" ht="16.5" customHeight="1" x14ac:dyDescent="0.25">
      <c r="A93" s="13"/>
      <c r="B93" s="2"/>
      <c r="C93" s="13"/>
      <c r="F93" s="1"/>
    </row>
    <row r="94" spans="1:15" ht="16.5" customHeight="1" x14ac:dyDescent="0.25">
      <c r="A94" s="13"/>
      <c r="B94" s="2"/>
      <c r="C94" s="13"/>
      <c r="F94" s="1"/>
      <c r="I94" s="38" t="s">
        <v>53</v>
      </c>
      <c r="J94" s="16">
        <f>SUM(F4*J4)+(F54*J54)+(F67*J67)+(F73*J73)+(F75*J75)+(F79*J79)+(F81*J81)+(F85*J85)</f>
        <v>8902.2800000000007</v>
      </c>
    </row>
    <row r="95" spans="1:15" ht="16.5" customHeight="1" x14ac:dyDescent="0.25">
      <c r="A95" s="13"/>
      <c r="B95" s="2"/>
      <c r="C95" s="13"/>
      <c r="F95" s="1"/>
      <c r="H95" s="32"/>
      <c r="I95" s="33" t="s">
        <v>52</v>
      </c>
      <c r="J95" s="34">
        <f>SUM(J94)+(1*(J87+J91))</f>
        <v>9742.2800000000007</v>
      </c>
    </row>
    <row r="96" spans="1:15" ht="16.5" customHeight="1" x14ac:dyDescent="0.25">
      <c r="A96" s="63"/>
      <c r="B96" s="59"/>
      <c r="C96" s="60"/>
      <c r="D96" s="59"/>
      <c r="E96" s="61"/>
      <c r="F96" s="60"/>
      <c r="G96" s="63"/>
      <c r="I96" s="38" t="s">
        <v>51</v>
      </c>
      <c r="J96" s="16">
        <f>SUM(J95*1)</f>
        <v>9742.2800000000007</v>
      </c>
    </row>
    <row r="97" spans="1:10" ht="16.5" customHeight="1" x14ac:dyDescent="0.25">
      <c r="A97" s="58"/>
      <c r="B97" s="59"/>
      <c r="C97" s="60"/>
      <c r="D97" s="59"/>
      <c r="E97" s="61"/>
      <c r="F97" s="62"/>
      <c r="G97" s="63"/>
      <c r="H97" s="41"/>
      <c r="I97" s="38"/>
    </row>
    <row r="98" spans="1:10" x14ac:dyDescent="0.25">
      <c r="A98" s="58"/>
      <c r="B98" s="59"/>
      <c r="C98" s="60"/>
      <c r="D98" s="59"/>
      <c r="E98" s="61"/>
      <c r="F98" s="62"/>
      <c r="G98" s="63"/>
      <c r="H98" s="41"/>
      <c r="J98" s="40"/>
    </row>
    <row r="99" spans="1:10" x14ac:dyDescent="0.25">
      <c r="H99" s="41"/>
    </row>
    <row r="100" spans="1:10" x14ac:dyDescent="0.25">
      <c r="H100" s="41"/>
    </row>
    <row r="101" spans="1:10" x14ac:dyDescent="0.25">
      <c r="H101" s="41"/>
    </row>
  </sheetData>
  <phoneticPr fontId="23" type="noConversion"/>
  <pageMargins left="0.17" right="0.17" top="0.74803149606299213" bottom="0.74803149606299213" header="0.31496062992125984" footer="0.31496062992125984"/>
  <pageSetup paperSize="9" scale="49" firstPageNumber="4294963191" orientation="portrait" r:id="rId1"/>
  <headerFooter alignWithMargins="0"/>
  <ignoredErrors>
    <ignoredError sqref="C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2024-09-19T13:29:51Z</cp:lastPrinted>
  <dcterms:created xsi:type="dcterms:W3CDTF">2012-04-17T15:07:43Z</dcterms:created>
  <dcterms:modified xsi:type="dcterms:W3CDTF">2026-08-18T13:10:22Z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