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showInkAnnotation="0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D831C532-77BC-45E3-8B94-903E5E2DC63B}" xr6:coauthVersionLast="47" xr6:coauthVersionMax="47" xr10:uidLastSave="{00000000-0000-0000-0000-000000000000}"/>
  <bookViews>
    <workbookView xWindow="1560" yWindow="1560" windowWidth="21600" windowHeight="11385" xr2:uid="{33703D08-49D3-4AA0-B97C-EC791A5F40AB}"/>
  </bookViews>
  <sheets>
    <sheet name="Sheet1" sheetId="1" r:id="rId1"/>
  </sheets>
  <definedNames>
    <definedName name="_xlnm._FilterDatabase" localSheetId="0" hidden="1">Sheet1!$A$68:$A$70</definedName>
    <definedName name="__xleta.SUMPRODUCT" hidden="1">#NAME?</definedName>
    <definedName name="_xlnm.Print_Area" localSheetId="0">Sheet1!$A$1:$H$147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" i="1" l="1"/>
  <c r="J5" i="1"/>
  <c r="J6" i="1"/>
  <c r="J6" i="1" a="1"/>
  <c r="J9" i="1"/>
  <c r="J9" i="1" a="1"/>
  <c r="J14" i="1"/>
  <c r="J15" i="1"/>
  <c r="J16" i="1"/>
  <c r="J16" i="1" a="1"/>
  <c r="J17" i="1"/>
  <c r="J17" i="1" a="1"/>
  <c r="J20" i="1"/>
  <c r="J20" i="1" a="1"/>
  <c r="J29" i="1"/>
  <c r="J29" i="1" a="1"/>
  <c r="J37" i="1"/>
  <c r="J38" i="1"/>
  <c r="J38" i="1" a="1"/>
  <c r="J39" i="1"/>
  <c r="J39" i="1" a="1"/>
  <c r="J60" i="1"/>
  <c r="J61" i="1"/>
  <c r="J61" i="1" a="1"/>
  <c r="J66" i="1"/>
  <c r="J67" i="1"/>
  <c r="J68" i="1"/>
  <c r="J71" i="1"/>
  <c r="J71" i="1" a="1"/>
  <c r="J80" i="1"/>
  <c r="J81" i="1"/>
  <c r="J81" i="1" a="1"/>
  <c r="J88" i="1"/>
  <c r="J89" i="1"/>
  <c r="J89" i="1" a="1"/>
  <c r="J94" i="1"/>
  <c r="J94" i="1" a="1"/>
  <c r="J99" i="1"/>
  <c r="J99" i="1" a="1"/>
  <c r="J100" i="1"/>
  <c r="J100" i="1" a="1"/>
  <c r="J108" i="1"/>
  <c r="J108" i="1" a="1"/>
  <c r="J118" i="1"/>
  <c r="J118" i="1" a="1"/>
  <c r="J129" i="1"/>
  <c r="J136" i="1"/>
  <c r="J141" i="1"/>
  <c r="J149" i="1"/>
  <c r="J150" i="1"/>
  <c r="J151" i="1"/>
</calcChain>
</file>

<file path=xl/sharedStrings.xml><?xml version="1.0" encoding="utf-8"?>
<sst xmlns="http://schemas.openxmlformats.org/spreadsheetml/2006/main" count="658" uniqueCount="387">
  <si>
    <t>PRODUCT DESCRIPTION</t>
  </si>
  <si>
    <t>PRODUCT</t>
  </si>
  <si>
    <t>FINISH</t>
  </si>
  <si>
    <t>DATE</t>
  </si>
  <si>
    <t>REV</t>
  </si>
  <si>
    <t>F8 REFERENCE</t>
  </si>
  <si>
    <r>
      <t xml:space="preserve">MATTE BLACK
</t>
    </r>
    <r>
      <rPr>
        <b/>
        <sz val="13"/>
        <color indexed="8"/>
        <rFont val="宋体"/>
        <charset val="134"/>
      </rPr>
      <t>黑亚光</t>
    </r>
  </si>
  <si>
    <t>TTV06-46TW</t>
  </si>
  <si>
    <t>ITEM</t>
  </si>
  <si>
    <t>DESCRIPTION</t>
  </si>
  <si>
    <t>PART No.</t>
  </si>
  <si>
    <t>BAG LETTER</t>
  </si>
  <si>
    <t>QTY</t>
  </si>
  <si>
    <t>F8 PART No.</t>
  </si>
  <si>
    <t>ITEM LETTER</t>
  </si>
  <si>
    <t>ITEM WEIGHT (g)</t>
  </si>
  <si>
    <t>BASE ASSY</t>
  </si>
  <si>
    <t/>
  </si>
  <si>
    <t>TTV06-46TW-B01</t>
  </si>
  <si>
    <t>I</t>
  </si>
  <si>
    <r>
      <t xml:space="preserve">MATTE BLACK PC / </t>
    </r>
    <r>
      <rPr>
        <sz val="13"/>
        <color indexed="8"/>
        <rFont val="宋体"/>
        <charset val="134"/>
      </rPr>
      <t>黑亚光</t>
    </r>
  </si>
  <si>
    <t>Aug-04-17</t>
  </si>
  <si>
    <t>TTV06-46TW-B03</t>
  </si>
  <si>
    <t>1.1.1</t>
  </si>
  <si>
    <t>TTV06-46TW-B02</t>
  </si>
  <si>
    <t>1.1.1.1</t>
  </si>
  <si>
    <t>TTV06-46TW-L001</t>
  </si>
  <si>
    <t>1.1.1.2</t>
  </si>
  <si>
    <t>TTV06-46TW-L002</t>
  </si>
  <si>
    <t>1.1.2</t>
  </si>
  <si>
    <t>BASE FOOT WELDED ASSY</t>
  </si>
  <si>
    <t>Nov-15-17</t>
  </si>
  <si>
    <t>T1023B-B01</t>
  </si>
  <si>
    <t>1.1.2.1</t>
  </si>
  <si>
    <t>BASE FOOT</t>
  </si>
  <si>
    <t>T1023B-L001</t>
  </si>
  <si>
    <t>1.1.2.2</t>
  </si>
  <si>
    <t>HEX TAPER NUT</t>
  </si>
  <si>
    <t>T1037M-L004</t>
  </si>
  <si>
    <t>BASE FOOT COVER</t>
  </si>
  <si>
    <r>
      <t xml:space="preserve">BLACK / </t>
    </r>
    <r>
      <rPr>
        <sz val="13"/>
        <color indexed="8"/>
        <rFont val="宋体"/>
        <charset val="134"/>
      </rPr>
      <t>黑色</t>
    </r>
  </si>
  <si>
    <t>T1023B-L005</t>
  </si>
  <si>
    <t>COLUMN ASSY</t>
  </si>
  <si>
    <t>Sep-23-16</t>
  </si>
  <si>
    <t>TTV03-46TW-B12</t>
  </si>
  <si>
    <t>D</t>
  </si>
  <si>
    <t>COLUMN LOWER ASSY</t>
  </si>
  <si>
    <t>Jun-28-18</t>
  </si>
  <si>
    <t>TTV03-46TW-B08</t>
  </si>
  <si>
    <t>2.1.1</t>
  </si>
  <si>
    <t>COLUMN LOWER WELDED ASSY</t>
  </si>
  <si>
    <r>
      <t xml:space="preserve">MATTE BLACK PC / </t>
    </r>
    <r>
      <rPr>
        <b/>
        <sz val="13"/>
        <color indexed="8"/>
        <rFont val="宋体"/>
        <charset val="134"/>
      </rPr>
      <t>黑亚光</t>
    </r>
  </si>
  <si>
    <t>TTV03-46TW-B07</t>
  </si>
  <si>
    <t>2.1.1.1</t>
  </si>
  <si>
    <t>LOWER COLUMN</t>
  </si>
  <si>
    <t>TTV03-46TW-L008</t>
  </si>
  <si>
    <t>2.1.1.2</t>
  </si>
  <si>
    <t>LOWER COLUMN WELDED PLATE</t>
  </si>
  <si>
    <t>TTV03H-46TW-L013</t>
  </si>
  <si>
    <t>2.1.2</t>
  </si>
  <si>
    <t>SPRING PIN ASSY</t>
  </si>
  <si>
    <t>TTV03-46TW-B09</t>
  </si>
  <si>
    <t>2.1.2.1</t>
  </si>
  <si>
    <t>SPRING PIN MAIN PART</t>
  </si>
  <si>
    <t>BLACK / 黑色</t>
  </si>
  <si>
    <t>TTV03-46TW-L033</t>
  </si>
  <si>
    <t>2.1.2.2</t>
  </si>
  <si>
    <t>SPRING IN REMOVAL CAP</t>
  </si>
  <si>
    <t>TTV03-46TW-L034</t>
  </si>
  <si>
    <t>2.1.2.3</t>
  </si>
  <si>
    <t>M5x8LG POZI PAN HEAD SCREW</t>
  </si>
  <si>
    <t>ZP+BP / 黑锌</t>
  </si>
  <si>
    <t>GB030224</t>
  </si>
  <si>
    <t>2.1.2.4</t>
  </si>
  <si>
    <t>SPRING PIN SHAFT</t>
  </si>
  <si>
    <t>BZP / 蓝白锌</t>
  </si>
  <si>
    <t>TTV03-46TW-L035</t>
  </si>
  <si>
    <t>PRESSURE SPRING</t>
  </si>
  <si>
    <t>TTV03-46TW-L036</t>
  </si>
  <si>
    <t>2.1.3</t>
  </si>
  <si>
    <t>COLUMN FRICTION COVER</t>
  </si>
  <si>
    <t>TTV03-46TW-L013</t>
  </si>
  <si>
    <t>M4x8LG POZI PAN HEAD SCREW</t>
  </si>
  <si>
    <t>GB030206</t>
  </si>
  <si>
    <t>GB030154</t>
  </si>
  <si>
    <t>UPPER COLUMN ASSY</t>
  </si>
  <si>
    <t>TTV03-46TW-B11</t>
  </si>
  <si>
    <t>UPPER COLUMN</t>
  </si>
  <si>
    <t>TTV03-46TW-L018</t>
  </si>
  <si>
    <t>COLUMN FRICTION WASHER</t>
  </si>
  <si>
    <t>TTV03-46TW-L019</t>
  </si>
  <si>
    <t>GB090007</t>
  </si>
  <si>
    <t>CABLE COVER</t>
  </si>
  <si>
    <t>TTV03-46TW-L032</t>
  </si>
  <si>
    <t>TTV03-46TW-B15</t>
  </si>
  <si>
    <t>A</t>
  </si>
  <si>
    <t>TTV03-46TW-B13</t>
  </si>
  <si>
    <t>3.1.1</t>
  </si>
  <si>
    <t>MATTE BLACK PC / 黑亚光</t>
  </si>
  <si>
    <t>TTV03-46TW-L023</t>
  </si>
  <si>
    <t>3.1.2</t>
  </si>
  <si>
    <t>FH-M8-20</t>
  </si>
  <si>
    <t>TTV03-46TW-L027</t>
  </si>
  <si>
    <t>TTV05-46TW-L043</t>
  </si>
  <si>
    <t>PLASTIC PLATE</t>
  </si>
  <si>
    <t>TTV03-46TW-L025</t>
  </si>
  <si>
    <t>ANGLE ADJUSTMENT PLATE</t>
  </si>
  <si>
    <t>TTV03-46TW-L024</t>
  </si>
  <si>
    <r>
      <t xml:space="preserve">ZP+BP / </t>
    </r>
    <r>
      <rPr>
        <sz val="13"/>
        <color indexed="8"/>
        <rFont val="宋体"/>
        <charset val="134"/>
      </rPr>
      <t>黑锌</t>
    </r>
  </si>
  <si>
    <t>GB030105</t>
  </si>
  <si>
    <t>LDA19-223-L015</t>
  </si>
  <si>
    <t>GB040032</t>
  </si>
  <si>
    <t>M8 TYPE-T NYLOC NUT</t>
  </si>
  <si>
    <t>GB020030</t>
  </si>
  <si>
    <t>TTV03-46TW-L022</t>
  </si>
  <si>
    <t>GB010068</t>
  </si>
  <si>
    <t>DP005</t>
  </si>
  <si>
    <t>STEP WASHER</t>
  </si>
  <si>
    <t>ELP08-24T-L002</t>
  </si>
  <si>
    <t>GB040025</t>
  </si>
  <si>
    <t>M6 TYPE-T NYLOC NUT</t>
  </si>
  <si>
    <t>GB020023</t>
  </si>
  <si>
    <t>M6 KNOB</t>
  </si>
  <si>
    <t>PLB-33-B02</t>
  </si>
  <si>
    <t>TTV03-46TW-B14</t>
  </si>
  <si>
    <t>B</t>
  </si>
  <si>
    <t>TTV03-46TW-L026</t>
  </si>
  <si>
    <t>GB081012</t>
  </si>
  <si>
    <t>DVD TRAY ASSY</t>
  </si>
  <si>
    <t>TTV03-46TW-B16</t>
  </si>
  <si>
    <t>H</t>
  </si>
  <si>
    <t>LEFT SUPPORT</t>
  </si>
  <si>
    <t>TTV03-46TW-L014</t>
  </si>
  <si>
    <t>RIGHT SUPPORT</t>
  </si>
  <si>
    <t>TTV03-46TW-L015</t>
  </si>
  <si>
    <r>
      <t xml:space="preserve">MATTE BLACK PC / </t>
    </r>
    <r>
      <rPr>
        <b/>
        <sz val="13"/>
        <color indexed="8"/>
        <rFont val="宋体"/>
        <charset val="134"/>
      </rPr>
      <t>黑亚光</t>
    </r>
    <r>
      <rPr>
        <b/>
        <sz val="13"/>
        <color indexed="8"/>
        <rFont val="Century Gothic"/>
        <family val="2"/>
      </rPr>
      <t xml:space="preserve">
</t>
    </r>
  </si>
  <si>
    <t>TTV03-46TW-B10</t>
  </si>
  <si>
    <t>TTV03-46TW-L030</t>
  </si>
  <si>
    <t>GB081008</t>
  </si>
  <si>
    <t>LPA51-113-L008</t>
  </si>
  <si>
    <t>GB040015</t>
  </si>
  <si>
    <t>M5x6LG POZI PAN HEAD SCREW</t>
  </si>
  <si>
    <t>GB031753</t>
  </si>
  <si>
    <t>M6x12LG POZI PAN HEAD SCREW</t>
  </si>
  <si>
    <t>GB030226</t>
  </si>
  <si>
    <t>DVD CONNECTING PLATE</t>
  </si>
  <si>
    <t>TTV03-46TW-L020</t>
  </si>
  <si>
    <t>GB030261</t>
  </si>
  <si>
    <t>GB030110</t>
  </si>
  <si>
    <t>GB021003</t>
  </si>
  <si>
    <t>CAMERA TRAY ASSY</t>
  </si>
  <si>
    <t>Feb-18-16</t>
  </si>
  <si>
    <t>TTV04-46TW-B10</t>
  </si>
  <si>
    <t>F</t>
  </si>
  <si>
    <t>CAMERA SUPPORT PLATE</t>
  </si>
  <si>
    <t>TTV04-46TW-L039</t>
  </si>
  <si>
    <t>CAMERA BRACKET PANEL</t>
  </si>
  <si>
    <t>TTV04-46TW-L024</t>
  </si>
  <si>
    <t>M4x6LG POZI PAN HEAD SCREW</t>
  </si>
  <si>
    <t>GB031169</t>
  </si>
  <si>
    <t>GB030204</t>
  </si>
  <si>
    <t>SWIVEL CASTER (WITH BRAKE)</t>
  </si>
  <si>
    <t>TTV06-46TW-B04</t>
  </si>
  <si>
    <t>J</t>
  </si>
  <si>
    <t>COLUMN COVER</t>
  </si>
  <si>
    <t>TTV03-46TW-L021</t>
  </si>
  <si>
    <t>G</t>
  </si>
  <si>
    <t>C</t>
  </si>
  <si>
    <t>FASTENER ASSY</t>
  </si>
  <si>
    <t>N/A</t>
  </si>
  <si>
    <t>E</t>
  </si>
  <si>
    <t>TTV03-46TW-L016</t>
  </si>
  <si>
    <t>FASTENER 2</t>
  </si>
  <si>
    <t>TTV03-46TW-L017</t>
  </si>
  <si>
    <t>TV FIXINGS KIT</t>
  </si>
  <si>
    <r>
      <t xml:space="preserve">8.8 ZP+BP / </t>
    </r>
    <r>
      <rPr>
        <sz val="13"/>
        <color indexed="8"/>
        <rFont val="宋体"/>
        <charset val="134"/>
      </rPr>
      <t>黑锌</t>
    </r>
  </si>
  <si>
    <t>GB030103</t>
  </si>
  <si>
    <t>M8x30LG SOCKET BUTTON HEAD SCREW</t>
  </si>
  <si>
    <t>GB030066</t>
  </si>
  <si>
    <t>M8x16LG SOCKET BUTTON HEAD SCREW</t>
  </si>
  <si>
    <r>
      <t xml:space="preserve">10.9 ZP+BP / </t>
    </r>
    <r>
      <rPr>
        <sz val="13"/>
        <color indexed="8"/>
        <rFont val="宋体"/>
        <charset val="134"/>
      </rPr>
      <t>黑锌</t>
    </r>
  </si>
  <si>
    <t>GB030063</t>
  </si>
  <si>
    <t>5mm ALLEN KEY</t>
  </si>
  <si>
    <r>
      <rPr>
        <sz val="13"/>
        <color indexed="8"/>
        <rFont val="Century Gothic"/>
        <family val="2"/>
      </rPr>
      <t>BZP / </t>
    </r>
    <r>
      <rPr>
        <sz val="13"/>
        <color indexed="8"/>
        <rFont val="宋体"/>
        <charset val="134"/>
      </rPr>
      <t>蓝白锌</t>
    </r>
  </si>
  <si>
    <t>GB141011</t>
  </si>
  <si>
    <t>Q</t>
  </si>
  <si>
    <t>14mm &amp; 17mm DOUBLE END HEX SPANNER</t>
  </si>
  <si>
    <t>GB150165</t>
  </si>
  <si>
    <t>M6x14LG POZI PAN HEAD SCREW</t>
  </si>
  <si>
    <t>GB032013</t>
  </si>
  <si>
    <t>M6x30LG POZI PAN HEAD SCREW</t>
  </si>
  <si>
    <t>GB032014</t>
  </si>
  <si>
    <t>M8x30LG POZI PAN HEAD SCREW</t>
  </si>
  <si>
    <t>GB032016</t>
  </si>
  <si>
    <t>M8x50LG POZI PAN HEAD SCREW</t>
  </si>
  <si>
    <t>GB032017</t>
  </si>
  <si>
    <t>M8+M5 DOUBLE HOLE WASHER</t>
  </si>
  <si>
    <t>AD021005</t>
  </si>
  <si>
    <t>5mm TV SPACER (8I/Dx15O/D)</t>
  </si>
  <si>
    <t>AD011006</t>
  </si>
  <si>
    <t>15mm TV SPACER (8I/Dx15O/D)</t>
  </si>
  <si>
    <t>AD011007</t>
  </si>
  <si>
    <t>PROTECTOR FOAM</t>
  </si>
  <si>
    <t>TTV06-46TW-P01</t>
  </si>
  <si>
    <t>TTV06-46TW-P02</t>
  </si>
  <si>
    <t>TTV06-46TW-P04</t>
  </si>
  <si>
    <t>00</t>
  </si>
  <si>
    <t>--</t>
  </si>
  <si>
    <t>STAPLES</t>
  </si>
  <si>
    <t>CLEAR CELLOPHANE TAPE (LID TO BASE)</t>
  </si>
  <si>
    <t>AS REQUIRED</t>
  </si>
  <si>
    <t>GIFT BOXED WEIGHT (g)</t>
  </si>
  <si>
    <t>BOM TOTAL WEIGHT (g)</t>
  </si>
  <si>
    <t>GROSS WEIGHT (g)</t>
  </si>
  <si>
    <t>M4x12LG POZI PAN HEAD SCREW</t>
  </si>
  <si>
    <t>4.8 BZP / 蓝白锌</t>
  </si>
  <si>
    <t>GB032018</t>
  </si>
  <si>
    <t>S (BZP / 蓝白锌)</t>
  </si>
  <si>
    <t>6630-26</t>
  </si>
  <si>
    <t>May-22-14</t>
  </si>
  <si>
    <t>6630-27</t>
  </si>
  <si>
    <t>BZP / 蓝白锌</t>
  </si>
  <si>
    <t>CART FIXINGS KIT</t>
  </si>
  <si>
    <t>M6x10LG SOCKET CAP HEAD SCREW</t>
  </si>
  <si>
    <t>M6 WASHER (6.4IDx16ODx1.6THK)</t>
  </si>
  <si>
    <t>472514</t>
  </si>
  <si>
    <t>APTC6200 BOX LID ASSY</t>
  </si>
  <si>
    <t>APTC6200 1C BROWN BOX LID</t>
  </si>
  <si>
    <t>APTC6200 BARCODE LABEL</t>
  </si>
  <si>
    <t>APTC6200 BOX BASE ASSY</t>
  </si>
  <si>
    <t>APTC6200 PLAIN BROWN BOX BASE</t>
  </si>
  <si>
    <t>TRANSPARENT</t>
  </si>
  <si>
    <t>Sep-26-17</t>
  </si>
  <si>
    <t>PACKAGING STRAP</t>
  </si>
  <si>
    <t>6668-1</t>
  </si>
  <si>
    <t>APTC6200</t>
  </si>
  <si>
    <t>Aug-07-17</t>
  </si>
  <si>
    <t>600 TV CART</t>
  </si>
  <si>
    <t>6668-A</t>
  </si>
  <si>
    <t>6668-B</t>
  </si>
  <si>
    <t>6669-C</t>
  </si>
  <si>
    <t>BASE PLATE WELDED ASSY</t>
  </si>
  <si>
    <t>BASE PLATE</t>
  </si>
  <si>
    <t>BASE SUPPORT</t>
  </si>
  <si>
    <t>BASE WELDED ASSY</t>
  </si>
  <si>
    <r>
      <t xml:space="preserve">MATTE BLACK PC / </t>
    </r>
    <r>
      <rPr>
        <b/>
        <u/>
        <sz val="13"/>
        <color indexed="8"/>
        <rFont val="宋体"/>
        <charset val="134"/>
      </rPr>
      <t>黑亚光</t>
    </r>
  </si>
  <si>
    <t>6668-C</t>
  </si>
  <si>
    <t>6668-D</t>
  </si>
  <si>
    <t>6668-E</t>
  </si>
  <si>
    <t>6668-F</t>
  </si>
  <si>
    <t>M8 FLAT HEAD RIVET NUT</t>
  </si>
  <si>
    <t>M4x8LG POZI CSK HEAD SCREW</t>
  </si>
  <si>
    <t xml:space="preserve">PLAIN 0.04mm THK POLYETHYLENE BAG </t>
  </si>
  <si>
    <t>BAGGED COLUMN</t>
  </si>
  <si>
    <t>2.1.1.1.1</t>
  </si>
  <si>
    <t>2.1.1.1.2</t>
  </si>
  <si>
    <t>2.1.1.2.1</t>
  </si>
  <si>
    <t>2.1.1.2.2</t>
  </si>
  <si>
    <t>2.1.1.2.3</t>
  </si>
  <si>
    <t>2.1.1.2.4</t>
  </si>
  <si>
    <t>2.1.1.2.5</t>
  </si>
  <si>
    <t>2.1.1.3</t>
  </si>
  <si>
    <t>2.1.1.4</t>
  </si>
  <si>
    <t>2.1.1.5</t>
  </si>
  <si>
    <t>TILT MECH ASSY</t>
  </si>
  <si>
    <t>6668-G</t>
  </si>
  <si>
    <t>FIXING PLATE ASSY</t>
  </si>
  <si>
    <t>6668-H</t>
  </si>
  <si>
    <t>FIXING PLATE</t>
  </si>
  <si>
    <t>VESA CROSSBAR</t>
  </si>
  <si>
    <t>VESA CROSSBAR END CAP</t>
  </si>
  <si>
    <t>MOUNTING BRACKET</t>
  </si>
  <si>
    <t>PLASTIC WASHER(8.8ID×20OD×1.8THK)</t>
  </si>
  <si>
    <t>M6x16LG COACH BOLT</t>
  </si>
  <si>
    <t>M6x12LG SOCKET CAP HEAD SCREW</t>
  </si>
  <si>
    <t>M8x20LG PEM FH CLINCH STUD</t>
  </si>
  <si>
    <t>400 VESA BRACKET ASSY</t>
  </si>
  <si>
    <t>400 VESA BRKT</t>
  </si>
  <si>
    <t>6668-I</t>
  </si>
  <si>
    <t>M6x8LG PEM TH STAND-OFF</t>
  </si>
  <si>
    <t>BAGGED TILT MECH ASSY</t>
  </si>
  <si>
    <t>3.1.1.1</t>
  </si>
  <si>
    <t>3.1.1.2</t>
  </si>
  <si>
    <t>3.1.3</t>
  </si>
  <si>
    <t>3.1.4</t>
  </si>
  <si>
    <t>3.1.5</t>
  </si>
  <si>
    <t>3.1.6</t>
  </si>
  <si>
    <t>3.1.7</t>
  </si>
  <si>
    <t>3.1.8</t>
  </si>
  <si>
    <t>3.1.9</t>
  </si>
  <si>
    <t>3.1.11</t>
  </si>
  <si>
    <t>3.1.12</t>
  </si>
  <si>
    <t>3.1.13</t>
  </si>
  <si>
    <t>3.1.14</t>
  </si>
  <si>
    <t>3.1.15</t>
  </si>
  <si>
    <t>3.1.16</t>
  </si>
  <si>
    <t>4.1.1</t>
  </si>
  <si>
    <t>4.1.2</t>
  </si>
  <si>
    <t>BAGGED VESA BRKT ASSY</t>
  </si>
  <si>
    <t>6668-J</t>
  </si>
  <si>
    <t>DVD TRAY</t>
  </si>
  <si>
    <t>M5x8LG PEM TH STAND-OFF</t>
  </si>
  <si>
    <t>PLASTIC WASHER (8.2IDx15ODx4.5THK)</t>
  </si>
  <si>
    <t>400474</t>
  </si>
  <si>
    <t>M5 WASHER (5.3IDx12ODx1THK)</t>
  </si>
  <si>
    <t>BAGGED DVD TRAY</t>
  </si>
  <si>
    <t>5.1.1</t>
  </si>
  <si>
    <t>5.1.2</t>
  </si>
  <si>
    <t>6.1.1</t>
  </si>
  <si>
    <t>6.1.2</t>
  </si>
  <si>
    <t>6.1.3</t>
  </si>
  <si>
    <t>6.1.4</t>
  </si>
  <si>
    <t>6668-K</t>
  </si>
  <si>
    <t>FASTENER 1 ASSY</t>
  </si>
  <si>
    <r>
      <t xml:space="preserve">BLACK / </t>
    </r>
    <r>
      <rPr>
        <b/>
        <u/>
        <sz val="13"/>
        <color indexed="8"/>
        <rFont val="宋体"/>
        <charset val="134"/>
      </rPr>
      <t>黑色</t>
    </r>
  </si>
  <si>
    <t>FASTNER 1</t>
  </si>
  <si>
    <t>6668-L</t>
  </si>
  <si>
    <t>6668-M</t>
  </si>
  <si>
    <t>3.1.10</t>
  </si>
  <si>
    <t>Mar-03-22</t>
  </si>
  <si>
    <t>Aug-29-23</t>
  </si>
  <si>
    <t>Oct-17-18</t>
  </si>
  <si>
    <t>6668-N</t>
  </si>
  <si>
    <t>DRG NOT SUPPLIED</t>
  </si>
  <si>
    <t>DVD TRAY SUB ASSY</t>
  </si>
  <si>
    <t>Aug-30-23</t>
  </si>
  <si>
    <t>TTL03-610TW-B03</t>
  </si>
  <si>
    <t>6668-O</t>
  </si>
  <si>
    <t>4.8 ZP+BP / 黑锌</t>
  </si>
  <si>
    <t>BAGGED CAMERA TRAY</t>
  </si>
  <si>
    <t>M8 WASHER (8.2IDx20ODx1.5THK)</t>
  </si>
  <si>
    <t>PLASTIC WASHER (6.4IDx16ODx1.5THK)</t>
  </si>
  <si>
    <r>
      <t>M6 WASHER (</t>
    </r>
    <r>
      <rPr>
        <sz val="13"/>
        <color indexed="8"/>
        <rFont val="Century Gothic"/>
        <family val="2"/>
      </rPr>
      <t>6.4IDx16ODx1.6THK)</t>
    </r>
  </si>
  <si>
    <t>M4x6LG POZI CSK HEAD SCREW</t>
  </si>
  <si>
    <t>M6x25LG SOCKET CAP HEAD SCREW</t>
  </si>
  <si>
    <t>M6 FULL NUT</t>
  </si>
  <si>
    <t>BOX OF CASTERS</t>
  </si>
  <si>
    <t>BAGGED SWIVEL CASTER</t>
  </si>
  <si>
    <t>PLAIN BROWN BOX</t>
  </si>
  <si>
    <t>7.1.1</t>
  </si>
  <si>
    <t>7.1.2</t>
  </si>
  <si>
    <t>Jun-05-25</t>
  </si>
  <si>
    <t>8.8 ZP+BP / 黑锌</t>
  </si>
  <si>
    <t>3.1.17</t>
  </si>
  <si>
    <t>BAGGED ITEMS</t>
  </si>
  <si>
    <t>APTC6200 INSTRUCTION LEAFLET (EN)</t>
  </si>
  <si>
    <t>9.1.1</t>
  </si>
  <si>
    <t>9.1.2</t>
  </si>
  <si>
    <t>9.1.3</t>
  </si>
  <si>
    <t>WFSL0602TC</t>
  </si>
  <si>
    <t>L</t>
  </si>
  <si>
    <t>M</t>
  </si>
  <si>
    <t>K</t>
  </si>
  <si>
    <t>N</t>
  </si>
  <si>
    <t>M-A</t>
  </si>
  <si>
    <t>M-B</t>
  </si>
  <si>
    <t>M-C</t>
  </si>
  <si>
    <t>M-D</t>
  </si>
  <si>
    <t>M-E</t>
  </si>
  <si>
    <t>M-F</t>
  </si>
  <si>
    <t>M-G</t>
  </si>
  <si>
    <t>M-H</t>
  </si>
  <si>
    <t>O</t>
  </si>
  <si>
    <t>DVD TRAY ASSY WITH LABEL</t>
  </si>
  <si>
    <t>5.1.1.1</t>
  </si>
  <si>
    <t>5.1.1.2</t>
  </si>
  <si>
    <t>5.1.1.3</t>
  </si>
  <si>
    <t>5.1.1.3.1</t>
  </si>
  <si>
    <t>5.1.1.3.2</t>
  </si>
  <si>
    <t>5.1.1.4</t>
  </si>
  <si>
    <t>5.1.1.5</t>
  </si>
  <si>
    <t>5.1.1.6</t>
  </si>
  <si>
    <t>TRACK LABEL (ATTACHED TO UNDERSIDE OF DVD TRAY)</t>
  </si>
  <si>
    <t>(469024)</t>
  </si>
  <si>
    <t>PRINTED COMPARTMENTALISED FIXINGS BAG (STD BASIC RECYCLING)</t>
  </si>
  <si>
    <t>CLOSED PLAIN POLYETHENE ZIP TIE BAG</t>
  </si>
  <si>
    <t>6698-P</t>
  </si>
  <si>
    <t>WFSL0602TC TRACK LABEL PLACEMENT (TTV06-46TW)</t>
  </si>
  <si>
    <t>P</t>
  </si>
  <si>
    <t>401163</t>
  </si>
  <si>
    <t>No8x8LG TYPE AB POZI PAN HEAD TAPPING SCREW</t>
  </si>
  <si>
    <t>4.8 BZP / 蓝白锌</t>
  </si>
  <si>
    <t>SINGLE CORRUGATED CARDBOARD (1165x760x5mm)</t>
  </si>
  <si>
    <t>03</t>
  </si>
  <si>
    <t>600 TV CART (WFSL0602EC)</t>
  </si>
  <si>
    <t>WFSL0602EC FITTINGS SET</t>
  </si>
  <si>
    <t>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</si>
</sst>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dd/mm/yy"/>
    <numFmt numFmtId="177" formatCode="dd/mm/yy;@"/>
    <numFmt numFmtId="178" formatCode="0.00_ "/>
  </numFmts>
  <fonts count="56">
    <font>
      <sz val="11"/>
      <color indexed="8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b/>
      <sz val="11"/>
      <color indexed="8"/>
      <name val="Calibri"/>
      <family val="2"/>
    </font>
    <font>
      <sz val="11"/>
      <name val="Calibri"/>
      <family val="2"/>
    </font>
    <font>
      <b/>
      <i/>
      <sz val="13"/>
      <color indexed="8"/>
      <name val="Century Gothic"/>
      <family val="2"/>
    </font>
    <font>
      <sz val="13"/>
      <name val="Century Gothic"/>
      <family val="2"/>
    </font>
    <font>
      <i/>
      <sz val="13"/>
      <name val="Century Gothic"/>
      <family val="2"/>
    </font>
    <font>
      <b/>
      <sz val="13"/>
      <name val="Century Gothic"/>
      <family val="2"/>
    </font>
    <font>
      <b/>
      <u/>
      <sz val="13"/>
      <name val="Century Gothic"/>
      <family val="2"/>
    </font>
    <font>
      <sz val="14"/>
      <name val="Century Gothic"/>
      <family val="2"/>
    </font>
    <font>
      <sz val="14"/>
      <color indexed="8"/>
      <name val="Century Gothic"/>
      <family val="2"/>
    </font>
    <font>
      <b/>
      <u/>
      <sz val="13"/>
      <color indexed="8"/>
      <name val="Century Gothic"/>
      <family val="2"/>
    </font>
    <font>
      <b/>
      <sz val="14"/>
      <name val="Century Gothic"/>
      <family val="2"/>
    </font>
    <font>
      <sz val="9"/>
      <color indexed="8"/>
      <name val="Century Gothic"/>
      <family val="2"/>
    </font>
    <font>
      <b/>
      <sz val="13"/>
      <color indexed="8"/>
      <name val="宋体"/>
      <charset val="134"/>
    </font>
    <font>
      <sz val="13"/>
      <color indexed="8"/>
      <name val="宋体"/>
      <charset val="134"/>
    </font>
    <font>
      <sz val="11"/>
      <color indexed="8"/>
      <name val="Calibri"/>
      <family val="2"/>
    </font>
    <font>
      <b/>
      <u/>
      <sz val="11"/>
      <color indexed="8"/>
      <name val="Calibri"/>
      <family val="2"/>
    </font>
    <font>
      <b/>
      <u/>
      <sz val="13"/>
      <color indexed="8"/>
      <name val="宋体"/>
      <charset val="134"/>
    </font>
    <font>
      <b/>
      <u val="double"/>
      <sz val="13"/>
      <color indexed="8"/>
      <name val="Century Gothic"/>
      <family val="2"/>
    </font>
    <font>
      <b/>
      <u val="double"/>
      <sz val="13"/>
      <name val="Century Gothic"/>
      <family val="2"/>
    </font>
    <font>
      <b/>
      <i/>
      <u val="double"/>
      <sz val="13"/>
      <color indexed="8"/>
      <name val="Century Gothic"/>
      <family val="2"/>
    </font>
    <font>
      <u/>
      <sz val="11"/>
      <color indexed="8"/>
      <name val="Calibri"/>
      <family val="2"/>
    </font>
    <font>
      <b/>
      <u val="double"/>
      <sz val="11"/>
      <color indexed="8"/>
      <name val="Calibri"/>
      <family val="2"/>
    </font>
    <font>
      <i/>
      <u val="double"/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14"/>
      <color theme="1"/>
      <name val="Century Gothic"/>
      <family val="2"/>
    </font>
    <font>
      <b/>
      <sz val="14"/>
      <color theme="1"/>
      <name val="Century Gothic"/>
      <family val="2"/>
    </font>
    <font>
      <sz val="13"/>
      <color rgb="FF4F81BD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4"/>
      <color theme="1"/>
      <name val="Century Gothic"/>
      <family val="2"/>
    </font>
    <font>
      <b/>
      <u val="double"/>
      <sz val="13"/>
      <color rgb="FF4F81BD"/>
      <name val="Century Gothic"/>
      <family val="2"/>
    </font>
    <font>
      <u val="double"/>
      <sz val="13"/>
      <color theme="1"/>
      <name val="Century Gothic"/>
      <family val="2"/>
    </font>
    <font>
      <b/>
      <u/>
      <sz val="14"/>
      <color theme="1"/>
      <name val="Century Gothic"/>
      <family val="2"/>
    </font>
    <font>
      <b/>
      <u/>
      <sz val="13"/>
      <color rgb="FF4F81BD"/>
      <name val="Century Gothic"/>
      <family val="2"/>
    </font>
    <font>
      <b/>
      <sz val="13"/>
      <color rgb="FF000000"/>
      <name val="Century Gothic"/>
      <family val="2"/>
    </font>
    <font>
      <b/>
      <u val="double"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u val="double"/>
      <sz val="13"/>
      <color theme="1"/>
      <name val="Century Gothic"/>
      <family val="2"/>
    </font>
    <font>
      <b/>
      <i/>
      <u val="double"/>
      <sz val="13"/>
      <color rgb="FF4F81BD"/>
      <name val="Century Gothic"/>
      <family val="2"/>
    </font>
    <font>
      <sz val="13"/>
      <color theme="1"/>
      <name val="宋体"/>
      <charset val="134"/>
    </font>
    <font>
      <sz val="13"/>
      <color rgb="FF000000"/>
      <name val="Century Gothic"/>
      <family val="2"/>
    </font>
    <font>
      <sz val="11"/>
      <color theme="1"/>
      <name val="Calibri"/>
      <family val="2"/>
      <scheme val="minor"/>
    </font>
    <font>
      <u/>
      <sz val="13"/>
      <color theme="1"/>
      <name val="Century Gothic"/>
      <family val="2"/>
    </font>
    <font>
      <b/>
      <sz val="13"/>
      <color theme="4"/>
      <name val="Century Gothic"/>
      <family val="2"/>
    </font>
    <font>
      <sz val="13"/>
      <color theme="0" tint="-0.249977111117893"/>
      <name val="Century Gothic"/>
      <family val="2"/>
    </font>
    <font>
      <sz val="13"/>
      <color theme="0" tint="-0.14999847407452621"/>
      <name val="Century Gothic"/>
      <family val="2"/>
    </font>
    <font>
      <sz val="13"/>
      <color theme="4"/>
      <name val="Century Gothic"/>
      <family val="2"/>
    </font>
    <font>
      <b/>
      <u/>
      <sz val="13"/>
      <color theme="4"/>
      <name val="Century Gothic"/>
      <family val="2"/>
    </font>
    <font>
      <b/>
      <i/>
      <u val="double"/>
      <sz val="14"/>
      <color theme="1"/>
      <name val="Century Gothic"/>
      <family val="2"/>
    </font>
    <font>
      <i/>
      <u val="double"/>
      <sz val="13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8" fillId="0" borderId="0"/>
    <xf numFmtId="0" fontId="18" fillId="0" borderId="0"/>
  </cellStyleXfs>
  <cellXfs count="244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49" fontId="9" fillId="0" borderId="0" xfId="0" applyNumberFormat="1" applyFont="1" applyFill="1" applyBorder="1" applyAlignment="1" applyProtection="1">
      <alignment horizontal="left" vertical="center"/>
    </xf>
    <xf numFmtId="0" fontId="27" fillId="0" borderId="0" xfId="0" applyFont="1" applyFill="1" applyAlignment="1">
      <alignment horizontal="center" vertical="center" wrapText="1"/>
    </xf>
    <xf numFmtId="0" fontId="27" fillId="0" borderId="0" xfId="0" applyNumberFormat="1" applyFont="1" applyFill="1" applyBorder="1" applyAlignment="1" applyProtection="1">
      <alignment horizontal="center" vertical="center"/>
    </xf>
    <xf numFmtId="49" fontId="27" fillId="0" borderId="0" xfId="0" applyNumberFormat="1" applyFont="1" applyFill="1" applyBorder="1" applyAlignment="1" applyProtection="1">
      <alignment horizontal="center" vertical="center"/>
    </xf>
    <xf numFmtId="49" fontId="9" fillId="0" borderId="0" xfId="0" applyNumberFormat="1" applyFont="1" applyFill="1" applyBorder="1" applyAlignment="1">
      <alignment horizontal="left" vertical="center"/>
    </xf>
    <xf numFmtId="0" fontId="27" fillId="0" borderId="0" xfId="0" applyNumberFormat="1" applyFont="1" applyFill="1" applyBorder="1" applyAlignment="1">
      <alignment horizontal="center" vertical="center"/>
    </xf>
    <xf numFmtId="49" fontId="27" fillId="0" borderId="0" xfId="0" applyNumberFormat="1" applyFont="1" applyFill="1" applyBorder="1" applyAlignment="1">
      <alignment horizontal="center" vertical="center"/>
    </xf>
    <xf numFmtId="49" fontId="7" fillId="0" borderId="0" xfId="0" applyNumberFormat="1" applyFont="1" applyFill="1" applyBorder="1" applyAlignment="1">
      <alignment horizontal="left" vertical="center"/>
    </xf>
    <xf numFmtId="0" fontId="28" fillId="0" borderId="0" xfId="0" applyFont="1" applyFill="1" applyAlignment="1">
      <alignment horizontal="center" vertical="center" wrapText="1"/>
    </xf>
    <xf numFmtId="0" fontId="28" fillId="0" borderId="0" xfId="0" applyNumberFormat="1" applyFont="1" applyFill="1" applyBorder="1" applyAlignment="1">
      <alignment horizontal="center" vertical="center"/>
    </xf>
    <xf numFmtId="49" fontId="28" fillId="0" borderId="0" xfId="0" applyNumberFormat="1" applyFont="1" applyFill="1" applyBorder="1" applyAlignment="1">
      <alignment horizontal="center" vertical="center"/>
    </xf>
    <xf numFmtId="0" fontId="29" fillId="0" borderId="0" xfId="0" applyFont="1" applyFill="1" applyAlignment="1">
      <alignment horizontal="center" vertical="center" wrapText="1"/>
    </xf>
    <xf numFmtId="49" fontId="7" fillId="0" borderId="0" xfId="0" applyNumberFormat="1" applyFont="1" applyFill="1" applyAlignment="1" applyProtection="1">
      <alignment horizontal="left" vertical="center"/>
    </xf>
    <xf numFmtId="0" fontId="28" fillId="0" borderId="0" xfId="0" applyNumberFormat="1" applyFont="1" applyFill="1" applyAlignment="1" applyProtection="1">
      <alignment horizontal="center" vertical="center"/>
    </xf>
    <xf numFmtId="49" fontId="28" fillId="0" borderId="0" xfId="0" applyNumberFormat="1" applyFont="1" applyFill="1" applyAlignment="1" applyProtection="1">
      <alignment horizontal="center" vertical="center"/>
    </xf>
    <xf numFmtId="49" fontId="28" fillId="0" borderId="0" xfId="0" applyNumberFormat="1" applyFont="1" applyFill="1" applyBorder="1" applyAlignment="1">
      <alignment vertical="center"/>
    </xf>
    <xf numFmtId="0" fontId="29" fillId="0" borderId="0" xfId="0" applyNumberFormat="1" applyFont="1" applyFill="1" applyAlignment="1">
      <alignment horizontal="center" vertical="center" wrapText="1"/>
    </xf>
    <xf numFmtId="49" fontId="10" fillId="0" borderId="0" xfId="0" applyNumberFormat="1" applyFont="1" applyFill="1" applyBorder="1" applyAlignment="1">
      <alignment horizontal="left" vertical="center"/>
    </xf>
    <xf numFmtId="49" fontId="29" fillId="0" borderId="0" xfId="0" applyNumberFormat="1" applyFont="1" applyFill="1" applyBorder="1" applyAlignment="1">
      <alignment vertical="center"/>
    </xf>
    <xf numFmtId="0" fontId="29" fillId="0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Border="1" applyAlignment="1">
      <alignment horizontal="center" vertical="center"/>
    </xf>
    <xf numFmtId="0" fontId="27" fillId="0" borderId="0" xfId="0" applyNumberFormat="1" applyFont="1" applyFill="1" applyAlignment="1">
      <alignment horizontal="center" vertical="center" wrapText="1"/>
    </xf>
    <xf numFmtId="0" fontId="28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30" fillId="0" borderId="0" xfId="0" applyNumberFormat="1" applyFont="1" applyFill="1" applyAlignment="1">
      <alignment horizontal="center" vertical="center" wrapText="1"/>
    </xf>
    <xf numFmtId="178" fontId="28" fillId="0" borderId="0" xfId="0" applyNumberFormat="1" applyFont="1" applyFill="1" applyAlignment="1">
      <alignment horizontal="center" vertical="center" wrapText="1"/>
    </xf>
    <xf numFmtId="0" fontId="7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center" vertical="center" wrapText="1"/>
    </xf>
    <xf numFmtId="49" fontId="7" fillId="0" borderId="0" xfId="0" applyNumberFormat="1" applyFont="1" applyFill="1" applyBorder="1" applyAlignment="1">
      <alignment vertical="center"/>
    </xf>
    <xf numFmtId="0" fontId="11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 wrapText="1"/>
    </xf>
    <xf numFmtId="0" fontId="12" fillId="0" borderId="0" xfId="0" applyNumberFormat="1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27" fillId="0" borderId="0" xfId="0" applyFont="1" applyFill="1" applyAlignment="1">
      <alignment horizontal="left" vertical="center" wrapText="1"/>
    </xf>
    <xf numFmtId="0" fontId="31" fillId="0" borderId="0" xfId="0" applyNumberFormat="1" applyFont="1" applyFill="1" applyBorder="1" applyAlignment="1">
      <alignment horizontal="center" vertical="center"/>
    </xf>
    <xf numFmtId="0" fontId="30" fillId="0" borderId="0" xfId="0" applyNumberFormat="1" applyFont="1" applyFill="1" applyBorder="1" applyAlignment="1">
      <alignment horizontal="center" vertical="center"/>
    </xf>
    <xf numFmtId="0" fontId="29" fillId="0" borderId="0" xfId="0" applyFont="1" applyFill="1" applyAlignment="1">
      <alignment horizontal="left" vertical="center" wrapText="1"/>
    </xf>
    <xf numFmtId="49" fontId="7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14" fillId="0" borderId="0" xfId="0" applyNumberFormat="1" applyFont="1" applyFill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0" fontId="7" fillId="0" borderId="0" xfId="1" applyFont="1" applyFill="1" applyAlignment="1">
      <alignment horizontal="center" vertical="center"/>
    </xf>
    <xf numFmtId="0" fontId="7" fillId="0" borderId="0" xfId="0" applyNumberFormat="1" applyFont="1" applyFill="1" applyAlignment="1">
      <alignment horizontal="center"/>
    </xf>
    <xf numFmtId="49" fontId="28" fillId="0" borderId="0" xfId="0" applyNumberFormat="1" applyFont="1" applyFill="1" applyAlignment="1">
      <alignment horizontal="center" vertical="center"/>
    </xf>
    <xf numFmtId="0" fontId="7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1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horizontal="center"/>
    </xf>
    <xf numFmtId="49" fontId="7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0" fontId="1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NumberFormat="1" applyFont="1" applyFill="1" applyAlignment="1">
      <alignment horizontal="center" vertical="center" wrapText="1"/>
    </xf>
    <xf numFmtId="49" fontId="9" fillId="0" borderId="0" xfId="0" applyNumberFormat="1" applyFont="1" applyFill="1" applyAlignment="1">
      <alignment horizontal="center" vertical="center"/>
    </xf>
    <xf numFmtId="0" fontId="7" fillId="0" borderId="0" xfId="0" applyFont="1" applyFill="1" applyBorder="1" applyAlignment="1">
      <alignment horizontal="left" vertical="center" wrapText="1"/>
    </xf>
    <xf numFmtId="49" fontId="28" fillId="0" borderId="0" xfId="0" applyNumberFormat="1" applyFont="1" applyFill="1" applyAlignment="1">
      <alignment horizontal="left" vertical="top"/>
    </xf>
    <xf numFmtId="12" fontId="1" fillId="0" borderId="0" xfId="0" applyNumberFormat="1" applyFont="1" applyFill="1" applyAlignment="1">
      <alignment horizontal="center" vertical="center" wrapText="1"/>
    </xf>
    <xf numFmtId="0" fontId="32" fillId="0" borderId="0" xfId="0" applyFont="1" applyFill="1" applyAlignment="1">
      <alignment horizontal="center"/>
    </xf>
    <xf numFmtId="0" fontId="28" fillId="0" borderId="0" xfId="0" applyFont="1" applyFill="1" applyAlignment="1">
      <alignment vertical="center"/>
    </xf>
    <xf numFmtId="0" fontId="28" fillId="0" borderId="0" xfId="0" applyFont="1" applyFill="1" applyBorder="1" applyAlignment="1">
      <alignment vertical="center"/>
    </xf>
    <xf numFmtId="0" fontId="28" fillId="0" borderId="0" xfId="0" applyFont="1" applyFill="1" applyAlignment="1">
      <alignment horizontal="left" vertical="center"/>
    </xf>
    <xf numFmtId="49" fontId="28" fillId="0" borderId="0" xfId="0" applyNumberFormat="1" applyFont="1" applyFill="1" applyAlignment="1">
      <alignment horizontal="left" vertical="center"/>
    </xf>
    <xf numFmtId="0" fontId="33" fillId="0" borderId="0" xfId="0" applyFont="1" applyFill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shrinkToFit="1"/>
    </xf>
    <xf numFmtId="0" fontId="1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0" fontId="33" fillId="0" borderId="0" xfId="0" applyFont="1" applyFill="1" applyAlignment="1">
      <alignment horizontal="left" vertical="center"/>
    </xf>
    <xf numFmtId="0" fontId="34" fillId="0" borderId="0" xfId="0" applyNumberFormat="1" applyFont="1" applyFill="1" applyAlignment="1">
      <alignment horizontal="center" vertical="center" wrapText="1"/>
    </xf>
    <xf numFmtId="0" fontId="35" fillId="0" borderId="0" xfId="0" applyFont="1" applyFill="1" applyAlignment="1">
      <alignment horizontal="center"/>
    </xf>
    <xf numFmtId="49" fontId="36" fillId="0" borderId="0" xfId="0" applyNumberFormat="1" applyFont="1" applyFill="1" applyAlignment="1">
      <alignment horizontal="left" vertical="center"/>
    </xf>
    <xf numFmtId="0" fontId="10" fillId="0" borderId="0" xfId="0" applyFont="1" applyFill="1" applyAlignment="1">
      <alignment horizontal="center" vertical="center" wrapText="1"/>
    </xf>
    <xf numFmtId="0" fontId="37" fillId="0" borderId="0" xfId="0" applyNumberFormat="1" applyFont="1" applyFill="1" applyAlignment="1">
      <alignment horizontal="center" vertical="center" wrapText="1"/>
    </xf>
    <xf numFmtId="0" fontId="13" fillId="0" borderId="0" xfId="0" applyFont="1" applyFill="1" applyAlignment="1">
      <alignment horizontal="center"/>
    </xf>
    <xf numFmtId="0" fontId="38" fillId="0" borderId="0" xfId="0" applyFont="1" applyFill="1" applyAlignment="1">
      <alignment horizontal="center"/>
    </xf>
    <xf numFmtId="0" fontId="0" fillId="0" borderId="0" xfId="0" applyFill="1"/>
    <xf numFmtId="0" fontId="4" fillId="0" borderId="0" xfId="0" applyFont="1" applyFill="1"/>
    <xf numFmtId="0" fontId="9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left" vertical="center"/>
    </xf>
    <xf numFmtId="0" fontId="13" fillId="0" borderId="0" xfId="0" applyFont="1" applyFill="1" applyAlignment="1">
      <alignment horizontal="left" vertical="center" wrapText="1"/>
    </xf>
    <xf numFmtId="0" fontId="13" fillId="0" borderId="0" xfId="0" applyFont="1" applyFill="1" applyAlignment="1">
      <alignment horizontal="left" vertical="center"/>
    </xf>
    <xf numFmtId="0" fontId="13" fillId="0" borderId="0" xfId="0" applyFont="1" applyFill="1" applyAlignment="1">
      <alignment horizontal="center" vertical="center" wrapText="1"/>
    </xf>
    <xf numFmtId="0" fontId="13" fillId="0" borderId="0" xfId="0" applyNumberFormat="1" applyFont="1" applyFill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0" fontId="10" fillId="0" borderId="0" xfId="0" applyNumberFormat="1" applyFont="1" applyFill="1" applyAlignment="1">
      <alignment horizontal="center"/>
    </xf>
    <xf numFmtId="0" fontId="13" fillId="0" borderId="0" xfId="0" applyFont="1" applyFill="1"/>
    <xf numFmtId="49" fontId="29" fillId="0" borderId="0" xfId="0" applyNumberFormat="1" applyFont="1" applyFill="1" applyAlignment="1">
      <alignment horizontal="left" vertical="center"/>
    </xf>
    <xf numFmtId="0" fontId="0" fillId="0" borderId="0" xfId="0" applyFont="1" applyFill="1"/>
    <xf numFmtId="49" fontId="3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49" fontId="8" fillId="0" borderId="0" xfId="0" applyNumberFormat="1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39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177" fontId="9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wrapText="1"/>
    </xf>
    <xf numFmtId="0" fontId="33" fillId="0" borderId="0" xfId="0" applyNumberFormat="1" applyFont="1" applyFill="1" applyAlignment="1">
      <alignment horizontal="center" vertical="center" wrapText="1"/>
    </xf>
    <xf numFmtId="0" fontId="33" fillId="0" borderId="0" xfId="0" applyNumberFormat="1" applyFont="1" applyFill="1" applyBorder="1" applyAlignment="1" applyProtection="1">
      <alignment horizontal="center" vertical="center"/>
    </xf>
    <xf numFmtId="49" fontId="33" fillId="0" borderId="0" xfId="0" applyNumberFormat="1" applyFont="1" applyFill="1" applyBorder="1" applyAlignment="1" applyProtection="1">
      <alignment horizontal="center" vertical="center"/>
    </xf>
    <xf numFmtId="0" fontId="35" fillId="0" borderId="0" xfId="0" applyNumberFormat="1" applyFont="1" applyFill="1" applyAlignment="1">
      <alignment horizontal="center" vertical="center" wrapText="1"/>
    </xf>
    <xf numFmtId="0" fontId="40" fillId="0" borderId="0" xfId="0" applyFont="1" applyFill="1"/>
    <xf numFmtId="49" fontId="10" fillId="0" borderId="0" xfId="0" applyNumberFormat="1" applyFont="1" applyFill="1" applyBorder="1" applyAlignment="1" applyProtection="1">
      <alignment horizontal="left" vertical="center"/>
    </xf>
    <xf numFmtId="0" fontId="29" fillId="0" borderId="0" xfId="0" applyFont="1" applyFill="1" applyBorder="1" applyAlignment="1">
      <alignment vertical="center"/>
    </xf>
    <xf numFmtId="0" fontId="29" fillId="0" borderId="0" xfId="0" applyNumberFormat="1" applyFont="1" applyFill="1" applyBorder="1" applyAlignment="1" applyProtection="1">
      <alignment horizontal="center" vertical="center"/>
    </xf>
    <xf numFmtId="49" fontId="29" fillId="0" borderId="0" xfId="0" applyNumberFormat="1" applyFont="1" applyFill="1" applyBorder="1" applyAlignment="1" applyProtection="1">
      <alignment horizontal="center" vertical="center"/>
    </xf>
    <xf numFmtId="0" fontId="41" fillId="0" borderId="0" xfId="0" applyFont="1" applyFill="1"/>
    <xf numFmtId="0" fontId="27" fillId="0" borderId="0" xfId="0" applyFont="1" applyFill="1" applyBorder="1" applyAlignment="1">
      <alignment vertical="center"/>
    </xf>
    <xf numFmtId="49" fontId="9" fillId="0" borderId="0" xfId="0" applyNumberFormat="1" applyFont="1" applyFill="1" applyAlignment="1">
      <alignment horizontal="left" vertical="center"/>
    </xf>
    <xf numFmtId="0" fontId="27" fillId="0" borderId="0" xfId="0" applyFont="1" applyFill="1" applyAlignment="1">
      <alignment horizontal="center" vertical="center"/>
    </xf>
    <xf numFmtId="49" fontId="27" fillId="0" borderId="0" xfId="0" applyNumberFormat="1" applyFont="1" applyFill="1" applyAlignment="1">
      <alignment horizontal="center" vertical="center"/>
    </xf>
    <xf numFmtId="0" fontId="9" fillId="0" borderId="0" xfId="0" applyFont="1" applyFill="1" applyAlignment="1">
      <alignment horizontal="center"/>
    </xf>
    <xf numFmtId="49" fontId="7" fillId="0" borderId="0" xfId="0" applyNumberFormat="1" applyFont="1" applyFill="1" applyAlignment="1">
      <alignment horizontal="left" vertical="center"/>
    </xf>
    <xf numFmtId="0" fontId="28" fillId="0" borderId="0" xfId="0" applyFont="1" applyFill="1" applyAlignment="1">
      <alignment horizontal="center" vertical="center"/>
    </xf>
    <xf numFmtId="0" fontId="42" fillId="0" borderId="0" xfId="0" applyFont="1" applyFill="1"/>
    <xf numFmtId="0" fontId="7" fillId="0" borderId="0" xfId="0" applyFont="1" applyFill="1" applyAlignment="1">
      <alignment horizontal="center"/>
    </xf>
    <xf numFmtId="0" fontId="43" fillId="0" borderId="0" xfId="0" applyFont="1" applyFill="1" applyAlignment="1">
      <alignment horizontal="center" vertical="center" wrapText="1"/>
    </xf>
    <xf numFmtId="0" fontId="23" fillId="0" borderId="0" xfId="0" applyFont="1" applyFill="1"/>
    <xf numFmtId="0" fontId="43" fillId="0" borderId="0" xfId="0" applyFont="1" applyFill="1" applyAlignment="1">
      <alignment vertical="center"/>
    </xf>
    <xf numFmtId="0" fontId="43" fillId="0" borderId="0" xfId="0" applyFont="1" applyFill="1" applyAlignment="1">
      <alignment horizontal="center" vertical="center"/>
    </xf>
    <xf numFmtId="0" fontId="23" fillId="0" borderId="0" xfId="0" applyFont="1" applyFill="1" applyAlignment="1">
      <alignment horizontal="center"/>
    </xf>
    <xf numFmtId="0" fontId="44" fillId="0" borderId="0" xfId="0" applyFont="1" applyFill="1" applyAlignment="1">
      <alignment horizontal="center"/>
    </xf>
    <xf numFmtId="49" fontId="22" fillId="0" borderId="0" xfId="0" applyNumberFormat="1" applyFont="1" applyFill="1" applyBorder="1" applyAlignment="1" applyProtection="1">
      <alignment horizontal="left" vertical="center"/>
    </xf>
    <xf numFmtId="0" fontId="36" fillId="0" borderId="0" xfId="0" applyFont="1" applyFill="1" applyBorder="1" applyAlignment="1">
      <alignment vertical="center"/>
    </xf>
    <xf numFmtId="0" fontId="19" fillId="0" borderId="0" xfId="0" applyFont="1" applyFill="1"/>
    <xf numFmtId="0" fontId="45" fillId="0" borderId="0" xfId="0" applyFont="1" applyFill="1" applyAlignment="1">
      <alignment horizontal="center" vertical="center" wrapText="1"/>
    </xf>
    <xf numFmtId="0" fontId="46" fillId="0" borderId="0" xfId="0" applyFont="1" applyFill="1" applyAlignment="1">
      <alignment horizontal="center" vertical="center" wrapText="1"/>
    </xf>
    <xf numFmtId="49" fontId="27" fillId="0" borderId="0" xfId="0" applyNumberFormat="1" applyFont="1" applyFill="1" applyAlignment="1">
      <alignment horizontal="center" vertical="center" wrapText="1"/>
    </xf>
    <xf numFmtId="49" fontId="7" fillId="0" borderId="0" xfId="0" applyNumberFormat="1" applyFont="1" applyFill="1" applyBorder="1" applyAlignment="1" applyProtection="1">
      <alignment horizontal="left" vertical="center"/>
    </xf>
    <xf numFmtId="49" fontId="28" fillId="0" borderId="0" xfId="0" applyNumberFormat="1" applyFont="1" applyFill="1" applyBorder="1" applyAlignment="1" applyProtection="1">
      <alignment vertical="center"/>
    </xf>
    <xf numFmtId="0" fontId="28" fillId="0" borderId="0" xfId="0" applyNumberFormat="1" applyFont="1" applyFill="1" applyBorder="1" applyAlignment="1" applyProtection="1">
      <alignment horizontal="center" vertical="center"/>
    </xf>
    <xf numFmtId="49" fontId="28" fillId="0" borderId="0" xfId="0" applyNumberFormat="1" applyFont="1" applyFill="1" applyBorder="1" applyAlignment="1" applyProtection="1">
      <alignment horizontal="center" vertical="center"/>
    </xf>
    <xf numFmtId="0" fontId="1" fillId="0" borderId="0" xfId="0" applyFont="1" applyFill="1" applyAlignment="1">
      <alignment horizontal="left" vertical="center" shrinkToFit="1"/>
    </xf>
    <xf numFmtId="49" fontId="1" fillId="0" borderId="0" xfId="0" applyNumberFormat="1" applyFont="1" applyFill="1" applyAlignment="1">
      <alignment horizontal="center" vertical="center"/>
    </xf>
    <xf numFmtId="0" fontId="21" fillId="0" borderId="0" xfId="0" applyFont="1" applyFill="1"/>
    <xf numFmtId="0" fontId="33" fillId="0" borderId="0" xfId="0" applyFont="1" applyFill="1" applyAlignment="1">
      <alignment vertical="center"/>
    </xf>
    <xf numFmtId="0" fontId="33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47" fillId="0" borderId="0" xfId="0" applyFont="1" applyFill="1"/>
    <xf numFmtId="0" fontId="5" fillId="0" borderId="0" xfId="0" applyFont="1" applyFill="1"/>
    <xf numFmtId="0" fontId="27" fillId="0" borderId="0" xfId="0" applyFont="1" applyFill="1" applyAlignment="1">
      <alignment horizontal="left" vertical="center"/>
    </xf>
    <xf numFmtId="0" fontId="31" fillId="0" borderId="0" xfId="0" applyNumberFormat="1" applyFont="1" applyFill="1" applyAlignment="1">
      <alignment horizontal="center" vertical="center" wrapText="1"/>
    </xf>
    <xf numFmtId="0" fontId="27" fillId="0" borderId="0" xfId="0" applyNumberFormat="1" applyFont="1" applyFill="1" applyAlignment="1">
      <alignment vertical="center" wrapText="1"/>
    </xf>
    <xf numFmtId="0" fontId="1" fillId="0" borderId="0" xfId="0" applyFont="1" applyFill="1" applyAlignment="1">
      <alignment horizontal="left"/>
    </xf>
    <xf numFmtId="0" fontId="29" fillId="0" borderId="0" xfId="0" applyFont="1" applyFill="1" applyAlignment="1">
      <alignment horizontal="left" vertical="center"/>
    </xf>
    <xf numFmtId="0" fontId="24" fillId="0" borderId="0" xfId="0" applyFont="1" applyFill="1"/>
    <xf numFmtId="49" fontId="48" fillId="0" borderId="0" xfId="0" applyNumberFormat="1" applyFont="1" applyFill="1" applyAlignment="1">
      <alignment horizontal="left" vertical="center"/>
    </xf>
    <xf numFmtId="0" fontId="49" fillId="0" borderId="0" xfId="0" applyNumberFormat="1" applyFont="1" applyFill="1" applyAlignment="1">
      <alignment horizontal="center" vertical="center" wrapText="1"/>
    </xf>
    <xf numFmtId="0" fontId="46" fillId="0" borderId="0" xfId="0" applyFont="1" applyFill="1" applyAlignment="1">
      <alignment horizontal="left" vertical="center"/>
    </xf>
    <xf numFmtId="0" fontId="28" fillId="0" borderId="0" xfId="0" applyFont="1" applyFill="1" applyBorder="1" applyAlignment="1">
      <alignment horizontal="left" vertical="center"/>
    </xf>
    <xf numFmtId="49" fontId="28" fillId="0" borderId="0" xfId="0" applyNumberFormat="1" applyFont="1" applyFill="1" applyBorder="1" applyAlignment="1">
      <alignment horizontal="left" vertical="top"/>
    </xf>
    <xf numFmtId="0" fontId="49" fillId="0" borderId="0" xfId="0" applyFont="1" applyFill="1" applyAlignment="1">
      <alignment horizontal="center" vertical="center" wrapText="1"/>
    </xf>
    <xf numFmtId="49" fontId="50" fillId="0" borderId="0" xfId="0" applyNumberFormat="1" applyFont="1" applyFill="1" applyAlignment="1">
      <alignment horizontal="center" vertical="center"/>
    </xf>
    <xf numFmtId="0" fontId="51" fillId="0" borderId="0" xfId="0" applyFont="1" applyFill="1" applyAlignment="1">
      <alignment horizontal="center" vertical="center" wrapText="1"/>
    </xf>
    <xf numFmtId="0" fontId="49" fillId="0" borderId="0" xfId="0" applyFont="1" applyFill="1" applyAlignment="1">
      <alignment horizontal="center"/>
    </xf>
    <xf numFmtId="0" fontId="28" fillId="0" borderId="0" xfId="0" applyFont="1" applyFill="1" applyAlignment="1">
      <alignment horizontal="center"/>
    </xf>
    <xf numFmtId="0" fontId="1" fillId="0" borderId="0" xfId="0" applyFont="1" applyFill="1" applyAlignment="1"/>
    <xf numFmtId="0" fontId="52" fillId="0" borderId="0" xfId="0" applyFont="1" applyFill="1" applyAlignment="1">
      <alignment horizontal="center"/>
    </xf>
    <xf numFmtId="0" fontId="9" fillId="0" borderId="0" xfId="1" applyFont="1" applyFill="1" applyAlignment="1">
      <alignment horizontal="center" vertical="center"/>
    </xf>
    <xf numFmtId="0" fontId="15" fillId="0" borderId="0" xfId="0" applyFont="1" applyFill="1" applyAlignment="1">
      <alignment horizontal="center" vertical="center" wrapText="1"/>
    </xf>
    <xf numFmtId="0" fontId="7" fillId="0" borderId="0" xfId="0" applyFont="1" applyFill="1"/>
    <xf numFmtId="0" fontId="1" fillId="0" borderId="0" xfId="0" applyFont="1" applyFill="1" applyAlignment="1">
      <alignment horizontal="right"/>
    </xf>
    <xf numFmtId="0" fontId="52" fillId="0" borderId="2" xfId="0" applyFont="1" applyFill="1" applyBorder="1" applyAlignment="1">
      <alignment horizontal="right"/>
    </xf>
    <xf numFmtId="0" fontId="52" fillId="0" borderId="3" xfId="0" applyFont="1" applyFill="1" applyBorder="1" applyAlignment="1">
      <alignment horizontal="right"/>
    </xf>
    <xf numFmtId="0" fontId="52" fillId="0" borderId="4" xfId="0" applyNumberFormat="1" applyFont="1" applyFill="1" applyBorder="1" applyAlignment="1">
      <alignment horizontal="center"/>
    </xf>
    <xf numFmtId="49" fontId="1" fillId="0" borderId="0" xfId="2" applyNumberFormat="1" applyFont="1" applyFill="1" applyAlignment="1">
      <alignment horizontal="center" vertical="center"/>
    </xf>
    <xf numFmtId="0" fontId="1" fillId="0" borderId="0" xfId="2" applyFont="1" applyFill="1" applyAlignment="1">
      <alignment horizontal="left" vertical="center" wrapText="1"/>
    </xf>
    <xf numFmtId="49" fontId="1" fillId="0" borderId="0" xfId="2" applyNumberFormat="1" applyFont="1" applyFill="1" applyAlignment="1">
      <alignment horizontal="center" vertical="center" wrapText="1"/>
    </xf>
    <xf numFmtId="0" fontId="28" fillId="0" borderId="0" xfId="2" applyFont="1" applyFill="1" applyAlignment="1">
      <alignment horizontal="center" vertical="center" wrapText="1"/>
    </xf>
    <xf numFmtId="1" fontId="1" fillId="0" borderId="0" xfId="2" applyNumberFormat="1" applyFont="1" applyFill="1" applyAlignment="1">
      <alignment horizontal="center" vertical="center" wrapText="1"/>
    </xf>
    <xf numFmtId="0" fontId="28" fillId="0" borderId="0" xfId="0" applyFont="1" applyFill="1" applyAlignment="1">
      <alignment horizontal="center" vertical="center" shrinkToFit="1"/>
    </xf>
    <xf numFmtId="49" fontId="1" fillId="0" borderId="0" xfId="0" applyNumberFormat="1" applyFont="1" applyFill="1"/>
    <xf numFmtId="0" fontId="52" fillId="0" borderId="0" xfId="0" applyNumberFormat="1" applyFont="1" applyFill="1" applyAlignment="1">
      <alignment horizontal="center" vertical="center" wrapText="1"/>
    </xf>
    <xf numFmtId="0" fontId="53" fillId="0" borderId="0" xfId="0" applyNumberFormat="1" applyFont="1" applyFill="1" applyAlignment="1">
      <alignment horizontal="center"/>
    </xf>
    <xf numFmtId="0" fontId="10" fillId="0" borderId="0" xfId="0" applyFont="1" applyFill="1" applyAlignment="1">
      <alignment horizontal="center"/>
    </xf>
    <xf numFmtId="0" fontId="9" fillId="0" borderId="0" xfId="0" applyNumberFormat="1" applyFont="1" applyFill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48" fillId="0" borderId="0" xfId="0" applyFont="1" applyAlignment="1">
      <alignment vertical="center" wrapText="1"/>
    </xf>
    <xf numFmtId="0" fontId="29" fillId="0" borderId="0" xfId="0" applyFont="1" applyAlignment="1">
      <alignment horizontal="center" vertical="center"/>
    </xf>
    <xf numFmtId="49" fontId="29" fillId="0" borderId="0" xfId="0" applyNumberFormat="1" applyFont="1" applyAlignment="1">
      <alignment horizontal="center" vertical="center"/>
    </xf>
    <xf numFmtId="0" fontId="33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/>
    </xf>
    <xf numFmtId="0" fontId="28" fillId="0" borderId="0" xfId="0" applyFont="1" applyAlignment="1">
      <alignment vertical="center" wrapText="1"/>
    </xf>
    <xf numFmtId="0" fontId="28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left" vertical="center" shrinkToFit="1"/>
    </xf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0" fontId="9" fillId="0" borderId="0" xfId="0" applyNumberFormat="1" applyFont="1" applyFill="1" applyAlignment="1">
      <alignment horizontal="center"/>
    </xf>
    <xf numFmtId="49" fontId="27" fillId="0" borderId="0" xfId="0" applyNumberFormat="1" applyFont="1" applyFill="1" applyBorder="1" applyAlignment="1">
      <alignment vertical="center"/>
    </xf>
    <xf numFmtId="49" fontId="7" fillId="0" borderId="0" xfId="0" applyNumberFormat="1" applyFont="1" applyAlignment="1">
      <alignment horizontal="left" vertical="center"/>
    </xf>
    <xf numFmtId="49" fontId="28" fillId="0" borderId="0" xfId="0" applyNumberFormat="1" applyFont="1" applyAlignment="1">
      <alignment horizontal="center" vertical="center"/>
    </xf>
    <xf numFmtId="49" fontId="10" fillId="0" borderId="0" xfId="0" applyNumberFormat="1" applyFont="1" applyAlignment="1">
      <alignment horizontal="left" vertical="center"/>
    </xf>
    <xf numFmtId="0" fontId="29" fillId="0" borderId="0" xfId="0" applyFont="1" applyAlignment="1">
      <alignment vertical="center" wrapText="1"/>
    </xf>
    <xf numFmtId="0" fontId="53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49" fontId="9" fillId="0" borderId="0" xfId="0" applyNumberFormat="1" applyFont="1" applyAlignment="1">
      <alignment horizontal="left" vertical="center"/>
    </xf>
    <xf numFmtId="0" fontId="27" fillId="0" borderId="0" xfId="0" applyFont="1" applyAlignment="1">
      <alignment vertical="center" wrapText="1"/>
    </xf>
    <xf numFmtId="0" fontId="27" fillId="0" borderId="0" xfId="0" applyFont="1" applyAlignment="1">
      <alignment horizontal="center" vertical="center"/>
    </xf>
    <xf numFmtId="49" fontId="27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Alignment="1">
      <alignment horizontal="left" vertical="center"/>
    </xf>
    <xf numFmtId="0" fontId="49" fillId="0" borderId="0" xfId="0" applyFont="1" applyAlignment="1">
      <alignment horizontal="center"/>
    </xf>
    <xf numFmtId="0" fontId="9" fillId="0" borderId="0" xfId="0" applyFont="1" applyAlignment="1">
      <alignment horizontal="center" vertical="center" shrinkToFit="1"/>
    </xf>
    <xf numFmtId="49" fontId="33" fillId="0" borderId="0" xfId="0" applyNumberFormat="1" applyFont="1" applyFill="1" applyAlignment="1">
      <alignment horizontal="left" vertical="center"/>
    </xf>
    <xf numFmtId="0" fontId="25" fillId="0" borderId="0" xfId="0" applyFont="1" applyFill="1"/>
    <xf numFmtId="0" fontId="43" fillId="0" borderId="0" xfId="0" applyFont="1" applyFill="1" applyAlignment="1">
      <alignment horizontal="left" vertical="center" wrapText="1"/>
    </xf>
    <xf numFmtId="0" fontId="43" fillId="0" borderId="0" xfId="0" applyFont="1" applyFill="1" applyAlignment="1">
      <alignment horizontal="left" vertical="center"/>
    </xf>
    <xf numFmtId="0" fontId="54" fillId="0" borderId="0" xfId="0" applyNumberFormat="1" applyFont="1" applyFill="1" applyAlignment="1">
      <alignment horizontal="center" vertical="center" wrapText="1"/>
    </xf>
    <xf numFmtId="0" fontId="4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/>
    </xf>
    <xf numFmtId="49" fontId="55" fillId="0" borderId="0" xfId="0" applyNumberFormat="1" applyFont="1" applyFill="1" applyAlignment="1">
      <alignment horizontal="left" vertical="center"/>
    </xf>
    <xf numFmtId="0" fontId="26" fillId="0" borderId="0" xfId="0" applyFont="1" applyFill="1"/>
    <xf numFmtId="0" fontId="7" fillId="0" borderId="0" xfId="0" applyFont="1" applyAlignment="1">
      <alignment horizontal="left" vertical="center" wrapText="1"/>
    </xf>
    <xf numFmtId="49" fontId="7" fillId="0" borderId="0" xfId="0" quotePrefix="1" applyNumberFormat="1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49" fontId="7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49" fontId="29" fillId="0" borderId="0" xfId="0" applyNumberFormat="1" applyFont="1" applyFill="1" applyAlignment="1">
      <alignment horizontal="center" vertical="center" wrapText="1"/>
    </xf>
    <xf numFmtId="49" fontId="22" fillId="0" borderId="0" xfId="0" applyNumberFormat="1" applyFont="1" applyFill="1" applyAlignment="1">
      <alignment horizontal="center"/>
    </xf>
    <xf numFmtId="49" fontId="44" fillId="0" borderId="0" xfId="0" applyNumberFormat="1" applyFont="1" applyFill="1" applyAlignment="1">
      <alignment horizontal="center"/>
    </xf>
  </cellXfs>
  <cellStyles count="3">
    <cellStyle name="Normal" xfId="0" builtinId="0"/>
    <cellStyle name="Normal 2" xfId="1" xr:uid="{452D2799-36C2-42E6-933B-B16E4B40F796}"/>
    <cellStyle name="Normal 3" xfId="2" xr:uid="{0BA365F0-CEDA-418B-9B47-D70F17626B6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129C9-1027-4C06-B2A1-9B3A77473F78}">
  <sheetPr>
    <pageSetUpPr fitToPage="1"/>
  </sheetPr>
  <dimension ref="A1:M156"/>
  <sheetViews>
    <sheetView tabSelected="1" zoomScale="70" zoomScaleNormal="70" workbookViewId="0">
      <pane ySplit="3" topLeftCell="A4" activePane="bottomLeft" state="frozen"/>
      <selection pane="bottomLeft"/>
    </sheetView>
  </sheetViews>
  <sheetFormatPr defaultRowHeight="16.5"/>
  <cols>
    <col min="1" max="1" width="12.5703125" style="188" customWidth="1"/>
    <col min="2" max="2" width="65.5703125" style="1" customWidth="1"/>
    <col min="3" max="3" width="14.7109375" style="177" customWidth="1"/>
    <col min="4" max="4" width="28.7109375" style="160" customWidth="1"/>
    <col min="5" max="5" width="8.5703125" style="160" customWidth="1"/>
    <col min="6" max="6" width="12.5703125" style="1" customWidth="1"/>
    <col min="7" max="7" width="15.5703125" style="44" customWidth="1"/>
    <col min="8" max="8" width="30.5703125" style="56" customWidth="1"/>
    <col min="9" max="9" width="8.5703125" style="56" customWidth="1"/>
    <col min="10" max="10" width="15.5703125" style="56" customWidth="1"/>
    <col min="11" max="11" width="9.140625" style="72"/>
    <col min="12" max="16384" width="9.140625" style="1"/>
  </cols>
  <sheetData>
    <row r="1" spans="1:11">
      <c r="A1" s="98"/>
      <c r="B1" s="99" t="s">
        <v>0</v>
      </c>
      <c r="C1" s="100" t="s">
        <v>1</v>
      </c>
      <c r="D1" s="101" t="s">
        <v>2</v>
      </c>
      <c r="E1" s="3"/>
      <c r="F1" s="3" t="s">
        <v>3</v>
      </c>
      <c r="G1" s="102" t="s">
        <v>4</v>
      </c>
      <c r="H1" s="103" t="s">
        <v>5</v>
      </c>
    </row>
    <row r="2" spans="1:11" s="2" customFormat="1" ht="33" customHeight="1">
      <c r="A2" s="104"/>
      <c r="B2" s="105" t="s">
        <v>384</v>
      </c>
      <c r="C2" s="106" t="s">
        <v>235</v>
      </c>
      <c r="D2" s="107" t="s">
        <v>6</v>
      </c>
      <c r="E2" s="108"/>
      <c r="F2" s="109">
        <v>45995</v>
      </c>
      <c r="G2" s="110" t="s">
        <v>383</v>
      </c>
      <c r="H2" s="111" t="s">
        <v>7</v>
      </c>
      <c r="I2" s="112"/>
      <c r="J2" s="112"/>
      <c r="K2" s="72"/>
    </row>
    <row r="3" spans="1:11" s="3" customFormat="1" ht="33">
      <c r="A3" s="98" t="s">
        <v>8</v>
      </c>
      <c r="B3" s="99" t="s">
        <v>9</v>
      </c>
      <c r="C3" s="100" t="s">
        <v>10</v>
      </c>
      <c r="D3" s="101" t="s">
        <v>2</v>
      </c>
      <c r="E3" s="3" t="s">
        <v>11</v>
      </c>
      <c r="F3" s="3" t="s">
        <v>12</v>
      </c>
      <c r="G3" s="100" t="s">
        <v>4</v>
      </c>
      <c r="H3" s="100" t="s">
        <v>13</v>
      </c>
      <c r="I3" s="113" t="s">
        <v>14</v>
      </c>
      <c r="J3" s="113" t="s">
        <v>15</v>
      </c>
      <c r="K3" s="72"/>
    </row>
    <row r="4" spans="1:11" s="118" customFormat="1" ht="16.5" customHeight="1">
      <c r="A4" s="114">
        <v>1</v>
      </c>
      <c r="B4" s="73" t="s">
        <v>16</v>
      </c>
      <c r="C4" s="76" t="s">
        <v>169</v>
      </c>
      <c r="D4" s="77" t="s">
        <v>17</v>
      </c>
      <c r="E4" s="76"/>
      <c r="F4" s="115">
        <v>1</v>
      </c>
      <c r="G4" s="76" t="s">
        <v>169</v>
      </c>
      <c r="H4" s="116" t="s">
        <v>169</v>
      </c>
      <c r="I4" s="76" t="s">
        <v>19</v>
      </c>
      <c r="J4" s="117">
        <f>(J5*F5)+(J12*F12)</f>
        <v>8205.58</v>
      </c>
      <c r="K4" s="72"/>
    </row>
    <row r="5" spans="1:11" s="123" customFormat="1" ht="16.5" customHeight="1">
      <c r="A5" s="21">
        <v>1.1000000000000001</v>
      </c>
      <c r="B5" s="119" t="s">
        <v>244</v>
      </c>
      <c r="C5" s="16" t="s">
        <v>238</v>
      </c>
      <c r="D5" s="120" t="s">
        <v>245</v>
      </c>
      <c r="E5" s="16"/>
      <c r="F5" s="121">
        <v>1</v>
      </c>
      <c r="G5" s="16" t="s">
        <v>21</v>
      </c>
      <c r="H5" s="122" t="s">
        <v>22</v>
      </c>
      <c r="I5" s="16"/>
      <c r="J5" s="94">
        <f>(J6*F6)+(J9*F9)</f>
        <v>8161</v>
      </c>
      <c r="K5" s="72"/>
    </row>
    <row r="6" spans="1:11" s="86" customFormat="1" ht="16.5" customHeight="1">
      <c r="A6" s="6" t="s">
        <v>23</v>
      </c>
      <c r="B6" s="9" t="s">
        <v>241</v>
      </c>
      <c r="C6" s="6" t="s">
        <v>239</v>
      </c>
      <c r="D6" s="124" t="s">
        <v>17</v>
      </c>
      <c r="E6" s="6"/>
      <c r="F6" s="10">
        <v>1</v>
      </c>
      <c r="G6" s="6" t="s">
        <v>21</v>
      </c>
      <c r="H6" s="11" t="s">
        <v>24</v>
      </c>
      <c r="I6" s="6"/>
      <c r="J6" s="26">
        <f t="array" ref="J6">SUMPRODUCT(F7:F8*J7:J8)</f>
        <v>5023</v>
      </c>
      <c r="K6" s="72"/>
    </row>
    <row r="7" spans="1:11" s="85" customFormat="1" ht="16.5" customHeight="1">
      <c r="A7" s="13" t="s">
        <v>25</v>
      </c>
      <c r="B7" s="12" t="s">
        <v>242</v>
      </c>
      <c r="C7" s="13"/>
      <c r="D7" s="70" t="s">
        <v>17</v>
      </c>
      <c r="E7" s="13"/>
      <c r="F7" s="14">
        <v>1</v>
      </c>
      <c r="G7" s="187" t="s">
        <v>323</v>
      </c>
      <c r="H7" s="15" t="s">
        <v>26</v>
      </c>
      <c r="I7" s="13"/>
      <c r="J7" s="200">
        <v>2355</v>
      </c>
      <c r="K7" s="72"/>
    </row>
    <row r="8" spans="1:11" s="85" customFormat="1" ht="16.5" customHeight="1">
      <c r="A8" s="13" t="s">
        <v>27</v>
      </c>
      <c r="B8" s="12" t="s">
        <v>243</v>
      </c>
      <c r="C8" s="13"/>
      <c r="D8" s="70" t="s">
        <v>17</v>
      </c>
      <c r="E8" s="13"/>
      <c r="F8" s="14">
        <v>1</v>
      </c>
      <c r="G8" s="187" t="s">
        <v>323</v>
      </c>
      <c r="H8" s="15" t="s">
        <v>28</v>
      </c>
      <c r="I8" s="13"/>
      <c r="J8" s="200">
        <v>2668</v>
      </c>
      <c r="K8" s="72"/>
    </row>
    <row r="9" spans="1:11" s="123" customFormat="1" ht="16.5" customHeight="1">
      <c r="A9" s="6" t="s">
        <v>29</v>
      </c>
      <c r="B9" s="125" t="s">
        <v>30</v>
      </c>
      <c r="C9" s="6" t="s">
        <v>240</v>
      </c>
      <c r="D9" s="69" t="s">
        <v>17</v>
      </c>
      <c r="E9" s="6"/>
      <c r="F9" s="126">
        <v>2</v>
      </c>
      <c r="G9" s="6" t="s">
        <v>31</v>
      </c>
      <c r="H9" s="127" t="s">
        <v>32</v>
      </c>
      <c r="I9" s="13"/>
      <c r="J9" s="128">
        <f t="array" ref="J9">SUMPRODUCT(F10:F11*J10:J11)</f>
        <v>1569</v>
      </c>
      <c r="K9" s="72"/>
    </row>
    <row r="10" spans="1:11" s="131" customFormat="1" ht="16.5" customHeight="1">
      <c r="A10" s="13" t="s">
        <v>33</v>
      </c>
      <c r="B10" s="129" t="s">
        <v>34</v>
      </c>
      <c r="C10" s="13"/>
      <c r="D10" s="69" t="s">
        <v>17</v>
      </c>
      <c r="E10" s="13"/>
      <c r="F10" s="130">
        <v>1</v>
      </c>
      <c r="G10" s="187" t="s">
        <v>323</v>
      </c>
      <c r="H10" s="54" t="s">
        <v>35</v>
      </c>
      <c r="I10" s="13"/>
      <c r="J10" s="200">
        <v>1551.83</v>
      </c>
      <c r="K10" s="72"/>
    </row>
    <row r="11" spans="1:11" s="85" customFormat="1" ht="16.5" customHeight="1">
      <c r="A11" s="13" t="s">
        <v>36</v>
      </c>
      <c r="B11" s="129" t="s">
        <v>37</v>
      </c>
      <c r="C11" s="13"/>
      <c r="D11" s="69" t="s">
        <v>17</v>
      </c>
      <c r="E11" s="13"/>
      <c r="F11" s="130">
        <v>2</v>
      </c>
      <c r="G11" s="187" t="s">
        <v>323</v>
      </c>
      <c r="H11" s="54" t="s">
        <v>38</v>
      </c>
      <c r="I11" s="13"/>
      <c r="J11" s="200">
        <v>8.5850000000000009</v>
      </c>
      <c r="K11" s="72"/>
    </row>
    <row r="12" spans="1:11" s="97" customFormat="1" ht="16.5" customHeight="1">
      <c r="A12" s="27">
        <v>1.2</v>
      </c>
      <c r="B12" s="129" t="s">
        <v>39</v>
      </c>
      <c r="C12" s="13"/>
      <c r="D12" s="69" t="s">
        <v>40</v>
      </c>
      <c r="E12" s="13"/>
      <c r="F12" s="130">
        <v>4</v>
      </c>
      <c r="G12" s="187" t="s">
        <v>323</v>
      </c>
      <c r="H12" s="54" t="s">
        <v>41</v>
      </c>
      <c r="I12" s="13"/>
      <c r="J12" s="219">
        <v>11.145</v>
      </c>
      <c r="K12" s="72"/>
    </row>
    <row r="13" spans="1:11" s="97" customFormat="1" ht="16.5" customHeight="1">
      <c r="A13" s="27"/>
      <c r="B13" s="17"/>
      <c r="C13" s="13"/>
      <c r="D13" s="69"/>
      <c r="E13" s="13"/>
      <c r="F13" s="18"/>
      <c r="G13" s="13"/>
      <c r="H13" s="19"/>
      <c r="I13" s="13"/>
      <c r="J13" s="27"/>
      <c r="K13" s="72"/>
    </row>
    <row r="14" spans="1:11" s="134" customFormat="1">
      <c r="A14" s="133">
        <v>2</v>
      </c>
      <c r="B14" s="134" t="s">
        <v>253</v>
      </c>
      <c r="C14" s="133" t="s">
        <v>169</v>
      </c>
      <c r="D14" s="135"/>
      <c r="E14" s="133"/>
      <c r="F14" s="136">
        <v>1</v>
      </c>
      <c r="G14" s="133" t="s">
        <v>169</v>
      </c>
      <c r="H14" s="137" t="s">
        <v>169</v>
      </c>
      <c r="I14" s="133"/>
      <c r="J14" s="243">
        <f>(J15*F15)+(J35*F35)</f>
        <v>7657.009</v>
      </c>
      <c r="K14" s="72"/>
    </row>
    <row r="15" spans="1:11" s="118" customFormat="1" ht="16.5" customHeight="1">
      <c r="A15" s="114">
        <v>2.1</v>
      </c>
      <c r="B15" s="139" t="s">
        <v>42</v>
      </c>
      <c r="C15" s="76" t="s">
        <v>246</v>
      </c>
      <c r="D15" s="140" t="s">
        <v>17</v>
      </c>
      <c r="E15" s="76"/>
      <c r="F15" s="115">
        <v>1</v>
      </c>
      <c r="G15" s="76" t="s">
        <v>341</v>
      </c>
      <c r="H15" s="116" t="s">
        <v>44</v>
      </c>
      <c r="I15" s="76" t="s">
        <v>45</v>
      </c>
      <c r="J15" s="242">
        <f>(F16*J16)+(F29*J29)+(F34*J34)</f>
        <v>7641.759</v>
      </c>
      <c r="K15" s="72"/>
    </row>
    <row r="16" spans="1:11" s="141" customFormat="1" ht="16.5" customHeight="1">
      <c r="A16" s="21" t="s">
        <v>49</v>
      </c>
      <c r="B16" s="22" t="s">
        <v>46</v>
      </c>
      <c r="C16" s="16" t="s">
        <v>247</v>
      </c>
      <c r="D16" s="23" t="s">
        <v>17</v>
      </c>
      <c r="E16" s="16"/>
      <c r="F16" s="24">
        <v>1</v>
      </c>
      <c r="G16" s="16" t="s">
        <v>47</v>
      </c>
      <c r="H16" s="25" t="s">
        <v>48</v>
      </c>
      <c r="I16" s="16"/>
      <c r="J16" s="241">
        <f t="array" ref="J16">(F17*J17)+(F20*J20)+SUMPRODUCT(F26:F28*J26:J28)</f>
        <v>4767.4390000000003</v>
      </c>
      <c r="K16" s="72"/>
    </row>
    <row r="17" spans="1:11" s="86" customFormat="1" ht="16.5" customHeight="1">
      <c r="A17" s="6" t="s">
        <v>53</v>
      </c>
      <c r="B17" s="9" t="s">
        <v>50</v>
      </c>
      <c r="C17" s="6" t="s">
        <v>249</v>
      </c>
      <c r="D17" s="124" t="s">
        <v>51</v>
      </c>
      <c r="E17" s="6"/>
      <c r="F17" s="10">
        <v>1</v>
      </c>
      <c r="G17" s="6" t="s">
        <v>319</v>
      </c>
      <c r="H17" s="11" t="s">
        <v>52</v>
      </c>
      <c r="I17" s="6"/>
      <c r="J17" s="26">
        <f t="array" ref="J17">SUMPRODUCT(F18:F19*J18:J19)</f>
        <v>4711.7700000000004</v>
      </c>
      <c r="K17" s="72"/>
    </row>
    <row r="18" spans="1:11" s="85" customFormat="1" ht="16.5" customHeight="1">
      <c r="A18" s="13" t="s">
        <v>254</v>
      </c>
      <c r="B18" s="12" t="s">
        <v>54</v>
      </c>
      <c r="C18" s="13"/>
      <c r="D18" s="70" t="s">
        <v>17</v>
      </c>
      <c r="E18" s="13"/>
      <c r="F18" s="14">
        <v>1</v>
      </c>
      <c r="G18" s="187" t="s">
        <v>323</v>
      </c>
      <c r="H18" s="15" t="s">
        <v>55</v>
      </c>
      <c r="I18" s="13"/>
      <c r="J18" s="200">
        <v>4604.1000000000004</v>
      </c>
      <c r="K18" s="72"/>
    </row>
    <row r="19" spans="1:11" s="131" customFormat="1" ht="16.5" customHeight="1">
      <c r="A19" s="13" t="s">
        <v>255</v>
      </c>
      <c r="B19" s="12" t="s">
        <v>57</v>
      </c>
      <c r="C19" s="6"/>
      <c r="D19" s="70" t="s">
        <v>17</v>
      </c>
      <c r="E19" s="6"/>
      <c r="F19" s="14">
        <v>1</v>
      </c>
      <c r="G19" s="187" t="s">
        <v>323</v>
      </c>
      <c r="H19" s="15" t="s">
        <v>58</v>
      </c>
      <c r="I19" s="6"/>
      <c r="J19" s="219">
        <v>107.67</v>
      </c>
      <c r="K19" s="72"/>
    </row>
    <row r="20" spans="1:11" s="85" customFormat="1" ht="16.5" customHeight="1">
      <c r="A20" s="6" t="s">
        <v>56</v>
      </c>
      <c r="B20" s="125" t="s">
        <v>60</v>
      </c>
      <c r="C20" s="6" t="s">
        <v>322</v>
      </c>
      <c r="D20" s="69" t="s">
        <v>17</v>
      </c>
      <c r="E20" s="6"/>
      <c r="F20" s="126">
        <v>1</v>
      </c>
      <c r="G20" s="6" t="s">
        <v>43</v>
      </c>
      <c r="H20" s="127" t="s">
        <v>61</v>
      </c>
      <c r="I20" s="142"/>
      <c r="J20" s="128">
        <f t="array" ref="J20">SUMPRODUCT(F21:F25*J21:J25)</f>
        <v>24.705000000000002</v>
      </c>
      <c r="K20" s="72"/>
    </row>
    <row r="21" spans="1:11" s="85" customFormat="1" ht="16.5" customHeight="1">
      <c r="A21" s="13" t="s">
        <v>256</v>
      </c>
      <c r="B21" s="129" t="s">
        <v>63</v>
      </c>
      <c r="C21" s="13"/>
      <c r="D21" s="69" t="s">
        <v>64</v>
      </c>
      <c r="E21" s="13"/>
      <c r="F21" s="130">
        <v>1</v>
      </c>
      <c r="G21" s="187" t="s">
        <v>323</v>
      </c>
      <c r="H21" s="54" t="s">
        <v>65</v>
      </c>
      <c r="I21" s="13"/>
      <c r="J21" s="209">
        <v>6.29</v>
      </c>
      <c r="K21" s="72"/>
    </row>
    <row r="22" spans="1:11" s="85" customFormat="1" ht="16.5" customHeight="1">
      <c r="A22" s="13" t="s">
        <v>257</v>
      </c>
      <c r="B22" s="129" t="s">
        <v>67</v>
      </c>
      <c r="C22" s="13"/>
      <c r="D22" s="69" t="s">
        <v>64</v>
      </c>
      <c r="E22" s="13"/>
      <c r="F22" s="130">
        <v>1</v>
      </c>
      <c r="G22" s="187" t="s">
        <v>323</v>
      </c>
      <c r="H22" s="54" t="s">
        <v>68</v>
      </c>
      <c r="I22" s="13"/>
      <c r="J22" s="209">
        <v>3.15</v>
      </c>
      <c r="K22" s="72"/>
    </row>
    <row r="23" spans="1:11" s="85" customFormat="1" ht="16.5" customHeight="1">
      <c r="A23" s="13" t="s">
        <v>258</v>
      </c>
      <c r="B23" s="129" t="s">
        <v>74</v>
      </c>
      <c r="C23" s="13"/>
      <c r="D23" s="69" t="s">
        <v>75</v>
      </c>
      <c r="E23" s="13"/>
      <c r="F23" s="130">
        <v>1</v>
      </c>
      <c r="G23" s="187" t="s">
        <v>323</v>
      </c>
      <c r="H23" s="54" t="s">
        <v>76</v>
      </c>
      <c r="I23" s="13"/>
      <c r="J23" s="209">
        <v>12.2</v>
      </c>
      <c r="K23" s="72"/>
    </row>
    <row r="24" spans="1:11" s="85" customFormat="1" ht="16.5" customHeight="1">
      <c r="A24" s="13" t="s">
        <v>259</v>
      </c>
      <c r="B24" s="129" t="s">
        <v>77</v>
      </c>
      <c r="C24" s="13"/>
      <c r="D24" s="69" t="s">
        <v>75</v>
      </c>
      <c r="E24" s="13"/>
      <c r="F24" s="130">
        <v>1</v>
      </c>
      <c r="G24" s="187" t="s">
        <v>323</v>
      </c>
      <c r="H24" s="54" t="s">
        <v>78</v>
      </c>
      <c r="I24" s="13"/>
      <c r="J24" s="209">
        <v>0.89</v>
      </c>
      <c r="K24" s="72"/>
    </row>
    <row r="25" spans="1:11" s="85" customFormat="1" ht="16.5" customHeight="1">
      <c r="A25" s="143" t="s">
        <v>260</v>
      </c>
      <c r="B25" s="129" t="s">
        <v>70</v>
      </c>
      <c r="C25" s="13">
        <v>400907</v>
      </c>
      <c r="D25" s="220" t="s">
        <v>342</v>
      </c>
      <c r="E25" s="13"/>
      <c r="F25" s="130">
        <v>1</v>
      </c>
      <c r="G25" s="13" t="s">
        <v>169</v>
      </c>
      <c r="H25" s="54" t="s">
        <v>72</v>
      </c>
      <c r="I25" s="13"/>
      <c r="J25" s="209">
        <v>2.1749999999999998</v>
      </c>
      <c r="K25" s="72"/>
    </row>
    <row r="26" spans="1:11" s="85" customFormat="1" ht="16.5" customHeight="1">
      <c r="A26" s="13" t="s">
        <v>261</v>
      </c>
      <c r="B26" s="12" t="s">
        <v>80</v>
      </c>
      <c r="C26" s="13"/>
      <c r="D26" s="221" t="s">
        <v>64</v>
      </c>
      <c r="E26" s="13"/>
      <c r="F26" s="14">
        <v>1</v>
      </c>
      <c r="G26" s="187" t="s">
        <v>323</v>
      </c>
      <c r="H26" s="15" t="s">
        <v>81</v>
      </c>
      <c r="I26" s="13"/>
      <c r="J26" s="209">
        <v>26.74</v>
      </c>
      <c r="K26" s="72"/>
    </row>
    <row r="27" spans="1:11" s="85" customFormat="1" ht="16.5" customHeight="1">
      <c r="A27" s="13" t="s">
        <v>262</v>
      </c>
      <c r="B27" s="12" t="s">
        <v>82</v>
      </c>
      <c r="C27" s="13">
        <v>400736</v>
      </c>
      <c r="D27" s="221" t="s">
        <v>328</v>
      </c>
      <c r="E27" s="13"/>
      <c r="F27" s="14">
        <v>2</v>
      </c>
      <c r="G27" s="13" t="s">
        <v>169</v>
      </c>
      <c r="H27" s="15" t="s">
        <v>83</v>
      </c>
      <c r="I27" s="13"/>
      <c r="J27" s="209">
        <v>1.4119999999999999</v>
      </c>
      <c r="K27" s="72"/>
    </row>
    <row r="28" spans="1:11" s="85" customFormat="1" ht="16.5" customHeight="1">
      <c r="A28" s="13" t="s">
        <v>263</v>
      </c>
      <c r="B28" s="12" t="s">
        <v>251</v>
      </c>
      <c r="C28" s="13">
        <v>400813</v>
      </c>
      <c r="D28" s="33" t="s">
        <v>342</v>
      </c>
      <c r="E28" s="13"/>
      <c r="F28" s="14">
        <v>2</v>
      </c>
      <c r="G28" s="13" t="s">
        <v>169</v>
      </c>
      <c r="H28" s="15" t="s">
        <v>84</v>
      </c>
      <c r="I28" s="13"/>
      <c r="J28" s="209">
        <v>0.7</v>
      </c>
      <c r="K28" s="72"/>
    </row>
    <row r="29" spans="1:11" s="131" customFormat="1" ht="16.5" customHeight="1">
      <c r="A29" s="26" t="s">
        <v>59</v>
      </c>
      <c r="B29" s="9" t="s">
        <v>85</v>
      </c>
      <c r="C29" s="6" t="s">
        <v>248</v>
      </c>
      <c r="D29" s="124" t="s">
        <v>17</v>
      </c>
      <c r="E29" s="6"/>
      <c r="F29" s="10">
        <v>1</v>
      </c>
      <c r="G29" s="6" t="s">
        <v>43</v>
      </c>
      <c r="H29" s="11" t="s">
        <v>86</v>
      </c>
      <c r="I29" s="6"/>
      <c r="J29" s="26">
        <f t="array" ref="J29">SUMPRODUCT(F30:F33*J30:J33)</f>
        <v>2860.89</v>
      </c>
      <c r="K29" s="72"/>
    </row>
    <row r="30" spans="1:11" s="97" customFormat="1" ht="16.5" customHeight="1">
      <c r="A30" s="13" t="s">
        <v>62</v>
      </c>
      <c r="B30" s="145" t="s">
        <v>87</v>
      </c>
      <c r="C30" s="13"/>
      <c r="D30" s="146" t="s">
        <v>20</v>
      </c>
      <c r="E30" s="13"/>
      <c r="F30" s="147">
        <v>1</v>
      </c>
      <c r="G30" s="187" t="s">
        <v>323</v>
      </c>
      <c r="H30" s="148" t="s">
        <v>88</v>
      </c>
      <c r="I30" s="13"/>
      <c r="J30" s="200">
        <v>2825</v>
      </c>
      <c r="K30" s="72"/>
    </row>
    <row r="31" spans="1:11" s="85" customFormat="1" ht="16.5" customHeight="1">
      <c r="A31" s="13" t="s">
        <v>66</v>
      </c>
      <c r="B31" s="12" t="s">
        <v>89</v>
      </c>
      <c r="C31" s="13"/>
      <c r="D31" s="70" t="s">
        <v>64</v>
      </c>
      <c r="E31" s="13"/>
      <c r="F31" s="14">
        <v>2</v>
      </c>
      <c r="G31" s="187" t="s">
        <v>323</v>
      </c>
      <c r="H31" s="15" t="s">
        <v>90</v>
      </c>
      <c r="I31" s="13"/>
      <c r="J31" s="200">
        <v>6.36</v>
      </c>
      <c r="K31" s="72"/>
    </row>
    <row r="32" spans="1:11" s="85" customFormat="1" ht="16.5" customHeight="1">
      <c r="A32" s="13" t="s">
        <v>69</v>
      </c>
      <c r="B32" s="12" t="s">
        <v>250</v>
      </c>
      <c r="C32" s="13"/>
      <c r="D32" s="69" t="s">
        <v>75</v>
      </c>
      <c r="E32" s="13"/>
      <c r="F32" s="14">
        <v>4</v>
      </c>
      <c r="G32" s="13" t="s">
        <v>169</v>
      </c>
      <c r="H32" s="15" t="s">
        <v>91</v>
      </c>
      <c r="I32" s="13"/>
      <c r="J32" s="200">
        <v>5.4850000000000003</v>
      </c>
      <c r="K32" s="72"/>
    </row>
    <row r="33" spans="1:11" s="85" customFormat="1" ht="16.5" customHeight="1">
      <c r="A33" s="13" t="s">
        <v>73</v>
      </c>
      <c r="B33" s="12" t="s">
        <v>251</v>
      </c>
      <c r="C33" s="13">
        <v>400813</v>
      </c>
      <c r="D33" s="33" t="s">
        <v>342</v>
      </c>
      <c r="E33" s="13"/>
      <c r="F33" s="14">
        <v>2</v>
      </c>
      <c r="G33" s="13" t="s">
        <v>169</v>
      </c>
      <c r="H33" s="15" t="s">
        <v>84</v>
      </c>
      <c r="I33" s="13"/>
      <c r="J33" s="200">
        <v>0.61499999999999999</v>
      </c>
      <c r="K33" s="72"/>
    </row>
    <row r="34" spans="1:11" s="85" customFormat="1" ht="16.5" customHeight="1">
      <c r="A34" s="13" t="s">
        <v>79</v>
      </c>
      <c r="B34" s="129" t="s">
        <v>92</v>
      </c>
      <c r="C34" s="13"/>
      <c r="D34" s="69" t="s">
        <v>40</v>
      </c>
      <c r="E34" s="13"/>
      <c r="F34" s="130">
        <v>2</v>
      </c>
      <c r="G34" s="187" t="s">
        <v>323</v>
      </c>
      <c r="H34" s="54" t="s">
        <v>93</v>
      </c>
      <c r="I34" s="13"/>
      <c r="J34" s="219">
        <v>6.7149999999999999</v>
      </c>
      <c r="K34" s="72"/>
    </row>
    <row r="35" spans="1:11" s="85" customFormat="1" ht="16.5" customHeight="1">
      <c r="A35" s="13">
        <v>2.2000000000000002</v>
      </c>
      <c r="B35" s="28" t="s">
        <v>252</v>
      </c>
      <c r="C35" s="13" t="s">
        <v>169</v>
      </c>
      <c r="D35" s="149" t="s">
        <v>231</v>
      </c>
      <c r="E35" s="37"/>
      <c r="F35" s="130">
        <v>1</v>
      </c>
      <c r="G35" s="150" t="s">
        <v>169</v>
      </c>
      <c r="H35" s="54" t="s">
        <v>169</v>
      </c>
      <c r="I35" s="13"/>
      <c r="J35" s="200">
        <v>15.25</v>
      </c>
      <c r="K35" s="72"/>
    </row>
    <row r="36" spans="1:11" s="85" customFormat="1" ht="16.5" customHeight="1">
      <c r="A36" s="13"/>
      <c r="B36" s="12"/>
      <c r="C36" s="13"/>
      <c r="D36" s="69"/>
      <c r="E36" s="13"/>
      <c r="F36" s="14"/>
      <c r="G36" s="13"/>
      <c r="H36" s="15"/>
      <c r="I36" s="13"/>
      <c r="J36" s="27"/>
      <c r="K36" s="72"/>
    </row>
    <row r="37" spans="1:11" s="151" customFormat="1">
      <c r="A37" s="76">
        <v>3</v>
      </c>
      <c r="B37" s="151" t="s">
        <v>280</v>
      </c>
      <c r="C37" s="76" t="s">
        <v>169</v>
      </c>
      <c r="D37" s="152"/>
      <c r="E37" s="76"/>
      <c r="F37" s="153">
        <v>1</v>
      </c>
      <c r="G37" s="76" t="s">
        <v>169</v>
      </c>
      <c r="H37" s="154" t="s">
        <v>169</v>
      </c>
      <c r="I37" s="76"/>
      <c r="J37" s="79">
        <f>(J38*F38)+(J58*F58)</f>
        <v>2858.0239999999999</v>
      </c>
      <c r="K37" s="80"/>
    </row>
    <row r="38" spans="1:11" s="86" customFormat="1" ht="16.5" customHeight="1">
      <c r="A38" s="21">
        <v>3.1</v>
      </c>
      <c r="B38" s="22" t="s">
        <v>264</v>
      </c>
      <c r="C38" s="16" t="s">
        <v>265</v>
      </c>
      <c r="D38" s="23" t="s">
        <v>17</v>
      </c>
      <c r="E38" s="16"/>
      <c r="F38" s="24">
        <v>1</v>
      </c>
      <c r="G38" s="16" t="s">
        <v>341</v>
      </c>
      <c r="H38" s="25" t="s">
        <v>94</v>
      </c>
      <c r="I38" s="16" t="s">
        <v>95</v>
      </c>
      <c r="J38" s="192">
        <f t="array" ref="J38">SUMPRODUCT(F42:F57*J42:J57)+(F39*J39)</f>
        <v>2836.884</v>
      </c>
      <c r="K38" s="72"/>
    </row>
    <row r="39" spans="1:11" s="85" customFormat="1" ht="16.5" customHeight="1">
      <c r="A39" s="26" t="s">
        <v>97</v>
      </c>
      <c r="B39" s="5" t="s">
        <v>266</v>
      </c>
      <c r="C39" s="6" t="s">
        <v>267</v>
      </c>
      <c r="D39" s="124" t="s">
        <v>98</v>
      </c>
      <c r="E39" s="6"/>
      <c r="F39" s="7">
        <v>1</v>
      </c>
      <c r="G39" s="6" t="s">
        <v>43</v>
      </c>
      <c r="H39" s="8" t="s">
        <v>96</v>
      </c>
      <c r="I39" s="6"/>
      <c r="J39" s="26">
        <f t="array" ref="J39">SUMPRODUCT(F40:F41*J40:J41)</f>
        <v>627.93000000000006</v>
      </c>
      <c r="K39" s="72"/>
    </row>
    <row r="40" spans="1:11" s="85" customFormat="1" ht="16.5" customHeight="1">
      <c r="A40" s="13" t="s">
        <v>281</v>
      </c>
      <c r="B40" s="12" t="s">
        <v>268</v>
      </c>
      <c r="C40" s="13"/>
      <c r="E40" s="13"/>
      <c r="F40" s="14">
        <v>1</v>
      </c>
      <c r="G40" s="187" t="s">
        <v>323</v>
      </c>
      <c r="H40" s="15" t="s">
        <v>99</v>
      </c>
      <c r="I40" s="13"/>
      <c r="J40" s="27">
        <v>608.63400000000001</v>
      </c>
      <c r="K40" s="72"/>
    </row>
    <row r="41" spans="1:11" s="131" customFormat="1" ht="16.5" customHeight="1">
      <c r="A41" s="13" t="s">
        <v>282</v>
      </c>
      <c r="B41" s="12" t="s">
        <v>275</v>
      </c>
      <c r="C41" s="13">
        <v>400539</v>
      </c>
      <c r="D41" s="70" t="s">
        <v>75</v>
      </c>
      <c r="E41" s="6"/>
      <c r="F41" s="14">
        <v>3</v>
      </c>
      <c r="G41" s="13" t="s">
        <v>169</v>
      </c>
      <c r="H41" s="15" t="s">
        <v>101</v>
      </c>
      <c r="I41" s="6"/>
      <c r="J41" s="27">
        <v>6.4320000000000004</v>
      </c>
      <c r="K41" s="72"/>
    </row>
    <row r="42" spans="1:11" s="85" customFormat="1" ht="16.5" customHeight="1">
      <c r="A42" s="13" t="s">
        <v>100</v>
      </c>
      <c r="B42" s="12" t="s">
        <v>269</v>
      </c>
      <c r="C42" s="13"/>
      <c r="D42" s="20" t="s">
        <v>98</v>
      </c>
      <c r="E42" s="13"/>
      <c r="F42" s="14">
        <v>2</v>
      </c>
      <c r="G42" s="187" t="s">
        <v>323</v>
      </c>
      <c r="H42" s="15" t="s">
        <v>102</v>
      </c>
      <c r="I42" s="13"/>
      <c r="J42" s="55">
        <v>588.27</v>
      </c>
      <c r="K42" s="72"/>
    </row>
    <row r="43" spans="1:11" s="85" customFormat="1" ht="16.5" customHeight="1">
      <c r="A43" s="27" t="s">
        <v>283</v>
      </c>
      <c r="B43" s="12" t="s">
        <v>270</v>
      </c>
      <c r="C43" s="13"/>
      <c r="D43" s="70" t="s">
        <v>64</v>
      </c>
      <c r="E43" s="13"/>
      <c r="F43" s="14">
        <v>4</v>
      </c>
      <c r="G43" s="187" t="s">
        <v>323</v>
      </c>
      <c r="H43" s="15" t="s">
        <v>103</v>
      </c>
      <c r="I43" s="13"/>
      <c r="J43" s="27">
        <v>4.1399999999999997</v>
      </c>
      <c r="K43" s="72"/>
    </row>
    <row r="44" spans="1:11" s="85" customFormat="1" ht="16.5" customHeight="1">
      <c r="A44" s="13" t="s">
        <v>284</v>
      </c>
      <c r="B44" s="12" t="s">
        <v>104</v>
      </c>
      <c r="C44" s="13"/>
      <c r="D44" s="20" t="s">
        <v>64</v>
      </c>
      <c r="E44" s="13"/>
      <c r="F44" s="14">
        <v>1</v>
      </c>
      <c r="G44" s="187" t="s">
        <v>323</v>
      </c>
      <c r="H44" s="15" t="s">
        <v>105</v>
      </c>
      <c r="I44" s="13"/>
      <c r="J44" s="27">
        <v>23.07</v>
      </c>
      <c r="K44" s="72"/>
    </row>
    <row r="45" spans="1:11" s="85" customFormat="1" ht="16.5" customHeight="1">
      <c r="A45" s="27" t="s">
        <v>285</v>
      </c>
      <c r="B45" s="28" t="s">
        <v>106</v>
      </c>
      <c r="C45" s="13"/>
      <c r="D45" s="71" t="s">
        <v>98</v>
      </c>
      <c r="E45" s="13"/>
      <c r="F45" s="27">
        <v>1</v>
      </c>
      <c r="G45" s="187" t="s">
        <v>323</v>
      </c>
      <c r="H45" s="15" t="s">
        <v>107</v>
      </c>
      <c r="I45" s="13"/>
      <c r="J45" s="27">
        <v>421.3</v>
      </c>
      <c r="K45" s="72"/>
    </row>
    <row r="46" spans="1:11" s="155" customFormat="1" ht="16.5" customHeight="1">
      <c r="A46" s="13" t="s">
        <v>286</v>
      </c>
      <c r="B46" s="28" t="s">
        <v>274</v>
      </c>
      <c r="C46" s="32">
        <v>400543</v>
      </c>
      <c r="D46" s="222" t="s">
        <v>342</v>
      </c>
      <c r="E46" s="13"/>
      <c r="F46" s="29">
        <v>4</v>
      </c>
      <c r="G46" s="13" t="s">
        <v>169</v>
      </c>
      <c r="H46" s="13" t="s">
        <v>109</v>
      </c>
      <c r="I46" s="13"/>
      <c r="J46" s="27">
        <v>3.97</v>
      </c>
      <c r="K46" s="72"/>
    </row>
    <row r="47" spans="1:11" s="85" customFormat="1" ht="16.5" customHeight="1">
      <c r="A47" s="13" t="s">
        <v>287</v>
      </c>
      <c r="B47" s="28" t="s">
        <v>272</v>
      </c>
      <c r="C47" s="32"/>
      <c r="D47" s="221" t="s">
        <v>64</v>
      </c>
      <c r="E47" s="13"/>
      <c r="F47" s="29">
        <v>3</v>
      </c>
      <c r="G47" s="187" t="s">
        <v>323</v>
      </c>
      <c r="H47" s="13" t="s">
        <v>110</v>
      </c>
      <c r="I47" s="13"/>
      <c r="J47" s="27">
        <v>0.626</v>
      </c>
      <c r="K47" s="72"/>
    </row>
    <row r="48" spans="1:11" s="85" customFormat="1" ht="16.5" customHeight="1">
      <c r="A48" s="27" t="s">
        <v>288</v>
      </c>
      <c r="B48" s="28" t="s">
        <v>330</v>
      </c>
      <c r="C48" s="32"/>
      <c r="D48" s="33" t="s">
        <v>71</v>
      </c>
      <c r="E48" s="13"/>
      <c r="F48" s="29">
        <v>3</v>
      </c>
      <c r="G48" s="187" t="s">
        <v>323</v>
      </c>
      <c r="H48" s="13" t="s">
        <v>111</v>
      </c>
      <c r="I48" s="13"/>
      <c r="J48" s="27">
        <v>3.8359999999999999</v>
      </c>
      <c r="K48" s="72"/>
    </row>
    <row r="49" spans="1:13" s="85" customFormat="1" ht="16.5" customHeight="1">
      <c r="A49" s="13" t="s">
        <v>289</v>
      </c>
      <c r="B49" s="28" t="s">
        <v>112</v>
      </c>
      <c r="C49" s="32">
        <v>400336</v>
      </c>
      <c r="D49" s="33" t="s">
        <v>71</v>
      </c>
      <c r="E49" s="13"/>
      <c r="F49" s="29">
        <v>3</v>
      </c>
      <c r="G49" s="13" t="s">
        <v>169</v>
      </c>
      <c r="H49" s="13" t="s">
        <v>113</v>
      </c>
      <c r="I49" s="13"/>
      <c r="J49" s="27">
        <v>4.26</v>
      </c>
      <c r="K49" s="72"/>
    </row>
    <row r="50" spans="1:13" s="156" customFormat="1" ht="16.5" customHeight="1">
      <c r="A50" s="30" t="s">
        <v>318</v>
      </c>
      <c r="B50" s="31" t="s">
        <v>271</v>
      </c>
      <c r="C50" s="32"/>
      <c r="D50" s="33" t="s">
        <v>98</v>
      </c>
      <c r="E50" s="32"/>
      <c r="F50" s="34">
        <v>1</v>
      </c>
      <c r="G50" s="187" t="s">
        <v>323</v>
      </c>
      <c r="H50" s="32" t="s">
        <v>114</v>
      </c>
      <c r="I50" s="32"/>
      <c r="J50" s="55">
        <v>468.48</v>
      </c>
      <c r="K50" s="72"/>
    </row>
    <row r="51" spans="1:13" s="85" customFormat="1" ht="16.5" customHeight="1">
      <c r="A51" s="30" t="s">
        <v>290</v>
      </c>
      <c r="B51" s="31" t="s">
        <v>273</v>
      </c>
      <c r="C51" s="32"/>
      <c r="D51" s="33" t="s">
        <v>342</v>
      </c>
      <c r="E51" s="13"/>
      <c r="F51" s="29">
        <v>4</v>
      </c>
      <c r="G51" s="13" t="s">
        <v>169</v>
      </c>
      <c r="H51" s="13" t="s">
        <v>115</v>
      </c>
      <c r="I51" s="13"/>
      <c r="J51" s="27">
        <v>4.59</v>
      </c>
      <c r="K51" s="72"/>
    </row>
    <row r="52" spans="1:13" s="85" customFormat="1" ht="16.5" customHeight="1">
      <c r="A52" s="30" t="s">
        <v>291</v>
      </c>
      <c r="B52" s="31" t="s">
        <v>331</v>
      </c>
      <c r="C52" s="13"/>
      <c r="D52" s="20" t="s">
        <v>64</v>
      </c>
      <c r="E52" s="13"/>
      <c r="F52" s="29">
        <v>4</v>
      </c>
      <c r="G52" s="187" t="s">
        <v>323</v>
      </c>
      <c r="H52" s="13" t="s">
        <v>116</v>
      </c>
      <c r="I52" s="13"/>
      <c r="J52" s="27">
        <v>0.30499999999999999</v>
      </c>
      <c r="K52" s="72"/>
    </row>
    <row r="53" spans="1:13" s="97" customFormat="1" ht="16.5" customHeight="1">
      <c r="A53" s="30" t="s">
        <v>292</v>
      </c>
      <c r="B53" s="28" t="s">
        <v>117</v>
      </c>
      <c r="C53" s="13"/>
      <c r="D53" s="71" t="s">
        <v>40</v>
      </c>
      <c r="E53" s="13"/>
      <c r="F53" s="29">
        <v>4</v>
      </c>
      <c r="G53" s="187" t="s">
        <v>323</v>
      </c>
      <c r="H53" s="13" t="s">
        <v>118</v>
      </c>
      <c r="I53" s="13"/>
      <c r="J53" s="27">
        <v>0.32750000000000001</v>
      </c>
      <c r="K53" s="72"/>
    </row>
    <row r="54" spans="1:13" s="97" customFormat="1" ht="16.5" customHeight="1">
      <c r="A54" s="30" t="s">
        <v>293</v>
      </c>
      <c r="B54" s="28" t="s">
        <v>332</v>
      </c>
      <c r="C54" s="13"/>
      <c r="D54" s="71" t="s">
        <v>108</v>
      </c>
      <c r="E54" s="13"/>
      <c r="F54" s="29">
        <v>4</v>
      </c>
      <c r="G54" s="187" t="s">
        <v>323</v>
      </c>
      <c r="H54" s="13" t="s">
        <v>119</v>
      </c>
      <c r="I54" s="13"/>
      <c r="J54" s="27">
        <v>1.827</v>
      </c>
      <c r="K54" s="72"/>
    </row>
    <row r="55" spans="1:13" ht="16.5" customHeight="1">
      <c r="A55" s="30" t="s">
        <v>294</v>
      </c>
      <c r="B55" s="35" t="s">
        <v>120</v>
      </c>
      <c r="C55" s="32">
        <v>400253</v>
      </c>
      <c r="D55" s="36" t="s">
        <v>71</v>
      </c>
      <c r="E55" s="37"/>
      <c r="F55" s="38">
        <v>2</v>
      </c>
      <c r="G55" s="13" t="s">
        <v>169</v>
      </c>
      <c r="H55" s="39" t="s">
        <v>121</v>
      </c>
      <c r="J55" s="57">
        <v>1.91</v>
      </c>
    </row>
    <row r="56" spans="1:13" s="85" customFormat="1" ht="16.5" customHeight="1">
      <c r="A56" s="30" t="s">
        <v>295</v>
      </c>
      <c r="B56" s="28" t="s">
        <v>122</v>
      </c>
      <c r="C56" s="13"/>
      <c r="D56" s="71" t="s">
        <v>40</v>
      </c>
      <c r="E56" s="13"/>
      <c r="F56" s="29">
        <v>2</v>
      </c>
      <c r="G56" s="187" t="s">
        <v>323</v>
      </c>
      <c r="H56" s="13" t="s">
        <v>123</v>
      </c>
      <c r="I56" s="13"/>
      <c r="J56" s="27">
        <v>10.46</v>
      </c>
      <c r="K56" s="72"/>
    </row>
    <row r="57" spans="1:13" s="85" customFormat="1" ht="16.5" customHeight="1">
      <c r="A57" s="30" t="s">
        <v>343</v>
      </c>
      <c r="B57" s="28" t="s">
        <v>143</v>
      </c>
      <c r="C57" s="13" t="s">
        <v>303</v>
      </c>
      <c r="D57" s="71" t="s">
        <v>328</v>
      </c>
      <c r="E57" s="13"/>
      <c r="F57" s="29">
        <v>2</v>
      </c>
      <c r="G57" s="187" t="s">
        <v>169</v>
      </c>
      <c r="H57" s="13" t="s">
        <v>144</v>
      </c>
      <c r="I57" s="13"/>
      <c r="J57" s="27">
        <v>4.01</v>
      </c>
      <c r="K57" s="72"/>
    </row>
    <row r="58" spans="1:13" s="85" customFormat="1" ht="16.5" customHeight="1">
      <c r="A58" s="13">
        <v>3.2</v>
      </c>
      <c r="B58" s="28" t="s">
        <v>252</v>
      </c>
      <c r="C58" s="13" t="s">
        <v>169</v>
      </c>
      <c r="D58" s="149" t="s">
        <v>231</v>
      </c>
      <c r="E58" s="37"/>
      <c r="F58" s="130">
        <v>1</v>
      </c>
      <c r="G58" s="150" t="s">
        <v>169</v>
      </c>
      <c r="H58" s="54" t="s">
        <v>169</v>
      </c>
      <c r="I58" s="13"/>
      <c r="J58" s="13">
        <v>21.14</v>
      </c>
      <c r="K58" s="72"/>
    </row>
    <row r="59" spans="1:13" s="85" customFormat="1" ht="16.5" customHeight="1">
      <c r="A59" s="26"/>
      <c r="B59" s="40"/>
      <c r="C59" s="6"/>
      <c r="D59" s="157"/>
      <c r="E59" s="6"/>
      <c r="F59" s="158"/>
      <c r="G59" s="6"/>
      <c r="H59" s="6"/>
      <c r="I59" s="6"/>
      <c r="J59" s="26"/>
      <c r="K59" s="72"/>
    </row>
    <row r="60" spans="1:13" s="151" customFormat="1">
      <c r="A60" s="76">
        <v>4</v>
      </c>
      <c r="B60" s="151" t="s">
        <v>298</v>
      </c>
      <c r="C60" s="76" t="s">
        <v>169</v>
      </c>
      <c r="D60" s="152"/>
      <c r="E60" s="76"/>
      <c r="F60" s="153">
        <v>2</v>
      </c>
      <c r="G60" s="76" t="s">
        <v>169</v>
      </c>
      <c r="H60" s="154" t="s">
        <v>169</v>
      </c>
      <c r="I60" s="76"/>
      <c r="J60" s="79">
        <f>(J61*F61)+(J64*F64)</f>
        <v>366.28000000000003</v>
      </c>
      <c r="K60" s="80"/>
    </row>
    <row r="61" spans="1:13" s="86" customFormat="1" ht="16.5" customHeight="1">
      <c r="A61" s="6">
        <v>4.0999999999999996</v>
      </c>
      <c r="B61" s="9" t="s">
        <v>276</v>
      </c>
      <c r="C61" s="6" t="s">
        <v>327</v>
      </c>
      <c r="D61" s="207" t="s">
        <v>98</v>
      </c>
      <c r="E61" s="6"/>
      <c r="F61" s="41">
        <v>1</v>
      </c>
      <c r="G61" s="6" t="s">
        <v>43</v>
      </c>
      <c r="H61" s="11" t="s">
        <v>124</v>
      </c>
      <c r="I61" s="6" t="s">
        <v>125</v>
      </c>
      <c r="J61" s="192">
        <f t="array" ref="J61">SUMPRODUCT(F62:F63*J62:J63)</f>
        <v>362.3</v>
      </c>
      <c r="K61" s="72"/>
      <c r="L61" s="159"/>
      <c r="M61" s="159"/>
    </row>
    <row r="62" spans="1:13" s="85" customFormat="1" ht="16.5" customHeight="1">
      <c r="A62" s="13" t="s">
        <v>296</v>
      </c>
      <c r="B62" s="12" t="s">
        <v>277</v>
      </c>
      <c r="C62" s="13"/>
      <c r="D62" s="160"/>
      <c r="E62" s="13"/>
      <c r="F62" s="42">
        <v>1</v>
      </c>
      <c r="G62" s="187" t="s">
        <v>323</v>
      </c>
      <c r="H62" s="15" t="s">
        <v>126</v>
      </c>
      <c r="I62" s="13"/>
      <c r="J62" s="27">
        <v>358.99</v>
      </c>
      <c r="K62" s="72"/>
      <c r="L62" s="159"/>
      <c r="M62" s="159"/>
    </row>
    <row r="63" spans="1:13" s="85" customFormat="1" ht="16.5" customHeight="1">
      <c r="A63" s="13" t="s">
        <v>297</v>
      </c>
      <c r="B63" s="12" t="s">
        <v>279</v>
      </c>
      <c r="C63" s="13">
        <v>401124</v>
      </c>
      <c r="D63" s="20" t="s">
        <v>75</v>
      </c>
      <c r="E63" s="13"/>
      <c r="F63" s="42">
        <v>2</v>
      </c>
      <c r="G63" s="13" t="s">
        <v>169</v>
      </c>
      <c r="H63" s="15" t="s">
        <v>127</v>
      </c>
      <c r="I63" s="13"/>
      <c r="J63" s="27">
        <v>1.655</v>
      </c>
      <c r="K63" s="72"/>
    </row>
    <row r="64" spans="1:13" s="85" customFormat="1" ht="16.5" customHeight="1">
      <c r="A64" s="13">
        <v>4.2</v>
      </c>
      <c r="B64" s="28" t="s">
        <v>252</v>
      </c>
      <c r="C64" s="13" t="s">
        <v>169</v>
      </c>
      <c r="D64" s="149" t="s">
        <v>231</v>
      </c>
      <c r="E64" s="37"/>
      <c r="F64" s="130">
        <v>1</v>
      </c>
      <c r="G64" s="150" t="s">
        <v>169</v>
      </c>
      <c r="H64" s="54" t="s">
        <v>169</v>
      </c>
      <c r="I64" s="13"/>
      <c r="J64" s="13">
        <v>3.98</v>
      </c>
      <c r="K64" s="72"/>
    </row>
    <row r="65" spans="1:11" s="85" customFormat="1" ht="16.5" customHeight="1">
      <c r="A65" s="6"/>
      <c r="B65" s="40"/>
      <c r="C65" s="6"/>
      <c r="D65" s="157"/>
      <c r="E65" s="6"/>
      <c r="F65" s="158"/>
      <c r="G65" s="6"/>
      <c r="H65" s="6"/>
      <c r="I65" s="6"/>
      <c r="J65" s="26"/>
      <c r="K65" s="72"/>
    </row>
    <row r="66" spans="1:11" s="233" customFormat="1" ht="16.5" customHeight="1">
      <c r="A66" s="133">
        <v>5</v>
      </c>
      <c r="B66" s="227" t="s">
        <v>305</v>
      </c>
      <c r="C66" s="133" t="s">
        <v>169</v>
      </c>
      <c r="D66" s="228"/>
      <c r="E66" s="133"/>
      <c r="F66" s="229">
        <v>1</v>
      </c>
      <c r="G66" s="230" t="s">
        <v>169</v>
      </c>
      <c r="H66" s="231" t="s">
        <v>169</v>
      </c>
      <c r="I66" s="133"/>
      <c r="J66" s="138">
        <f>(J67*F67)+(J78*F78)</f>
        <v>1733.788</v>
      </c>
      <c r="K66" s="232"/>
    </row>
    <row r="67" spans="1:11" s="226" customFormat="1" ht="16.5" customHeight="1">
      <c r="A67" s="76">
        <v>5.0999999999999996</v>
      </c>
      <c r="B67" s="73" t="s">
        <v>363</v>
      </c>
      <c r="C67" s="76" t="s">
        <v>169</v>
      </c>
      <c r="D67" s="77"/>
      <c r="E67" s="76"/>
      <c r="F67" s="78">
        <v>1</v>
      </c>
      <c r="G67" s="197" t="s">
        <v>169</v>
      </c>
      <c r="H67" s="198" t="s">
        <v>169</v>
      </c>
      <c r="I67" s="76"/>
      <c r="J67" s="191">
        <f>(J68*F68)+(J77*F77)</f>
        <v>1715.6780000000001</v>
      </c>
      <c r="K67" s="225"/>
    </row>
    <row r="68" spans="1:11" s="4" customFormat="1" ht="16.5" customHeight="1">
      <c r="A68" s="21" t="s">
        <v>306</v>
      </c>
      <c r="B68" s="43" t="s">
        <v>128</v>
      </c>
      <c r="C68" s="193" t="s">
        <v>278</v>
      </c>
      <c r="D68" s="194" t="s">
        <v>17</v>
      </c>
      <c r="E68" s="193"/>
      <c r="F68" s="195">
        <v>1</v>
      </c>
      <c r="G68" s="193" t="s">
        <v>325</v>
      </c>
      <c r="H68" s="196" t="s">
        <v>326</v>
      </c>
      <c r="I68" s="83" t="s">
        <v>130</v>
      </c>
      <c r="J68" s="191">
        <f>(J69*F69)+(J70*F70)+(J71*F71)+(J74*F74)+(J75*F75)+(J76*F76)</f>
        <v>1715.6280000000002</v>
      </c>
      <c r="K68" s="72"/>
    </row>
    <row r="69" spans="1:11" s="3" customFormat="1" ht="16.5" customHeight="1">
      <c r="A69" s="27" t="s">
        <v>364</v>
      </c>
      <c r="B69" s="28" t="s">
        <v>131</v>
      </c>
      <c r="C69" s="32"/>
      <c r="D69" s="36" t="s">
        <v>98</v>
      </c>
      <c r="E69" s="37"/>
      <c r="F69" s="29">
        <v>1</v>
      </c>
      <c r="G69" s="187" t="s">
        <v>323</v>
      </c>
      <c r="H69" s="45" t="s">
        <v>132</v>
      </c>
      <c r="I69" s="56"/>
      <c r="J69" s="27">
        <v>165.4</v>
      </c>
      <c r="K69" s="72"/>
    </row>
    <row r="70" spans="1:11" s="3" customFormat="1" ht="16.5" customHeight="1">
      <c r="A70" s="27" t="s">
        <v>365</v>
      </c>
      <c r="B70" s="28" t="s">
        <v>133</v>
      </c>
      <c r="C70" s="32"/>
      <c r="D70" s="36" t="s">
        <v>98</v>
      </c>
      <c r="E70" s="37"/>
      <c r="F70" s="29">
        <v>1</v>
      </c>
      <c r="G70" s="187" t="s">
        <v>323</v>
      </c>
      <c r="H70" s="45" t="s">
        <v>134</v>
      </c>
      <c r="I70" s="56"/>
      <c r="J70" s="27">
        <v>165.4</v>
      </c>
      <c r="K70" s="72"/>
    </row>
    <row r="71" spans="1:11" s="48" customFormat="1" ht="16.5" customHeight="1">
      <c r="A71" s="26" t="s">
        <v>366</v>
      </c>
      <c r="B71" s="62" t="s">
        <v>324</v>
      </c>
      <c r="C71" s="46" t="s">
        <v>299</v>
      </c>
      <c r="D71" s="62" t="s">
        <v>135</v>
      </c>
      <c r="F71" s="49">
        <v>1</v>
      </c>
      <c r="G71" s="6" t="s">
        <v>43</v>
      </c>
      <c r="H71" s="50" t="s">
        <v>136</v>
      </c>
      <c r="I71" s="58"/>
      <c r="J71" s="26">
        <f t="array" ref="J71">SUMPRODUCT(F72:F73*J72:J73)</f>
        <v>1370</v>
      </c>
      <c r="K71" s="72"/>
    </row>
    <row r="72" spans="1:11" s="3" customFormat="1" ht="16.5" customHeight="1">
      <c r="A72" s="13" t="s">
        <v>367</v>
      </c>
      <c r="B72" s="31" t="s">
        <v>300</v>
      </c>
      <c r="C72" s="32"/>
      <c r="D72" s="36" t="s">
        <v>17</v>
      </c>
      <c r="E72" s="37"/>
      <c r="F72" s="29">
        <v>1</v>
      </c>
      <c r="G72" s="187" t="s">
        <v>323</v>
      </c>
      <c r="H72" s="39" t="s">
        <v>137</v>
      </c>
      <c r="I72" s="56"/>
      <c r="J72" s="27">
        <v>1362.92</v>
      </c>
      <c r="K72" s="72"/>
    </row>
    <row r="73" spans="1:11" ht="16.5" customHeight="1">
      <c r="A73" s="51" t="s">
        <v>368</v>
      </c>
      <c r="B73" s="31" t="s">
        <v>301</v>
      </c>
      <c r="C73" s="32">
        <v>401160</v>
      </c>
      <c r="D73" s="199" t="s">
        <v>75</v>
      </c>
      <c r="E73" s="200"/>
      <c r="F73" s="201">
        <v>4</v>
      </c>
      <c r="G73" s="200" t="s">
        <v>169</v>
      </c>
      <c r="H73" s="52" t="s">
        <v>138</v>
      </c>
      <c r="J73" s="27">
        <v>1.77</v>
      </c>
    </row>
    <row r="74" spans="1:11" ht="16.5" customHeight="1">
      <c r="A74" s="27" t="s">
        <v>369</v>
      </c>
      <c r="B74" s="31" t="s">
        <v>302</v>
      </c>
      <c r="C74" s="32"/>
      <c r="D74" s="199" t="s">
        <v>64</v>
      </c>
      <c r="E74" s="200"/>
      <c r="F74" s="201">
        <v>4</v>
      </c>
      <c r="G74" s="202" t="s">
        <v>323</v>
      </c>
      <c r="H74" s="52" t="s">
        <v>139</v>
      </c>
      <c r="J74" s="27">
        <v>0.67500000000000004</v>
      </c>
    </row>
    <row r="75" spans="1:11" ht="16.5" customHeight="1">
      <c r="A75" s="27" t="s">
        <v>370</v>
      </c>
      <c r="B75" s="31" t="s">
        <v>304</v>
      </c>
      <c r="C75" s="32"/>
      <c r="D75" s="199" t="s">
        <v>71</v>
      </c>
      <c r="E75" s="200"/>
      <c r="F75" s="201">
        <v>4</v>
      </c>
      <c r="G75" s="202" t="s">
        <v>323</v>
      </c>
      <c r="H75" s="39" t="s">
        <v>140</v>
      </c>
      <c r="J75" s="27">
        <v>0.98</v>
      </c>
    </row>
    <row r="76" spans="1:11" ht="16.5" customHeight="1">
      <c r="A76" s="27" t="s">
        <v>371</v>
      </c>
      <c r="B76" s="31" t="s">
        <v>141</v>
      </c>
      <c r="C76" s="32">
        <v>400764</v>
      </c>
      <c r="D76" s="199" t="s">
        <v>328</v>
      </c>
      <c r="E76" s="200"/>
      <c r="F76" s="201">
        <v>4</v>
      </c>
      <c r="G76" s="200" t="s">
        <v>169</v>
      </c>
      <c r="H76" s="39" t="s">
        <v>142</v>
      </c>
      <c r="J76" s="27">
        <v>2.052</v>
      </c>
    </row>
    <row r="77" spans="1:11" ht="16.5" customHeight="1">
      <c r="A77" s="27" t="s">
        <v>307</v>
      </c>
      <c r="B77" s="31" t="s">
        <v>372</v>
      </c>
      <c r="C77" s="32">
        <v>464631</v>
      </c>
      <c r="D77" s="199"/>
      <c r="E77" s="200"/>
      <c r="F77" s="201">
        <v>1</v>
      </c>
      <c r="G77" s="150" t="s">
        <v>206</v>
      </c>
      <c r="H77" s="39"/>
      <c r="J77" s="27">
        <v>0.05</v>
      </c>
    </row>
    <row r="78" spans="1:11" ht="16.5" customHeight="1">
      <c r="A78" s="27">
        <v>5.2</v>
      </c>
      <c r="B78" s="28" t="s">
        <v>252</v>
      </c>
      <c r="C78" s="13" t="s">
        <v>169</v>
      </c>
      <c r="D78" s="203" t="s">
        <v>231</v>
      </c>
      <c r="E78" s="204"/>
      <c r="F78" s="200">
        <v>1</v>
      </c>
      <c r="G78" s="205" t="s">
        <v>169</v>
      </c>
      <c r="H78" s="54" t="s">
        <v>169</v>
      </c>
      <c r="I78" s="13"/>
      <c r="J78" s="13">
        <v>18.11</v>
      </c>
    </row>
    <row r="79" spans="1:11" ht="16.5" customHeight="1">
      <c r="A79" s="27"/>
      <c r="B79" s="35"/>
      <c r="C79" s="32"/>
      <c r="D79" s="36"/>
      <c r="E79" s="48"/>
      <c r="F79" s="61"/>
      <c r="H79" s="39"/>
      <c r="J79" s="57"/>
    </row>
    <row r="80" spans="1:11" s="162" customFormat="1" ht="16.5" customHeight="1">
      <c r="A80" s="16">
        <v>6</v>
      </c>
      <c r="B80" s="43" t="s">
        <v>329</v>
      </c>
      <c r="C80" s="16" t="s">
        <v>169</v>
      </c>
      <c r="D80" s="161"/>
      <c r="E80" s="16"/>
      <c r="F80" s="82">
        <v>1</v>
      </c>
      <c r="G80" s="16" t="s">
        <v>169</v>
      </c>
      <c r="H80" s="16" t="s">
        <v>169</v>
      </c>
      <c r="I80" s="16"/>
      <c r="J80" s="84">
        <f>(J81*F81)+(J86*F86)</f>
        <v>1503.1090000000002</v>
      </c>
      <c r="K80" s="163"/>
    </row>
    <row r="81" spans="1:11" s="2" customFormat="1" ht="16.5" customHeight="1">
      <c r="A81" s="26">
        <v>6.1</v>
      </c>
      <c r="B81" s="62" t="s">
        <v>150</v>
      </c>
      <c r="C81" s="46" t="s">
        <v>312</v>
      </c>
      <c r="D81" s="47" t="s">
        <v>17</v>
      </c>
      <c r="E81" s="48"/>
      <c r="F81" s="63">
        <v>1</v>
      </c>
      <c r="G81" s="64" t="s">
        <v>151</v>
      </c>
      <c r="H81" s="50" t="s">
        <v>152</v>
      </c>
      <c r="I81" s="58" t="s">
        <v>153</v>
      </c>
      <c r="J81" s="206">
        <f t="array" ref="J81">SUMPRODUCT(F82:F85*J82:J85)</f>
        <v>1481.9390000000001</v>
      </c>
      <c r="K81" s="72"/>
    </row>
    <row r="82" spans="1:11" s="2" customFormat="1" ht="16.5" customHeight="1">
      <c r="A82" s="27" t="s">
        <v>308</v>
      </c>
      <c r="B82" s="35" t="s">
        <v>156</v>
      </c>
      <c r="C82" s="46"/>
      <c r="D82" s="36" t="s">
        <v>98</v>
      </c>
      <c r="E82" s="37"/>
      <c r="F82" s="61">
        <v>1</v>
      </c>
      <c r="G82" s="202" t="s">
        <v>323</v>
      </c>
      <c r="H82" s="37" t="s">
        <v>157</v>
      </c>
      <c r="I82" s="58"/>
      <c r="J82" s="57">
        <v>453</v>
      </c>
      <c r="K82" s="72"/>
    </row>
    <row r="83" spans="1:11" ht="16.5" customHeight="1">
      <c r="A83" s="27" t="s">
        <v>309</v>
      </c>
      <c r="B83" s="35" t="s">
        <v>154</v>
      </c>
      <c r="C83" s="32"/>
      <c r="D83" s="36" t="s">
        <v>98</v>
      </c>
      <c r="E83" s="37"/>
      <c r="F83" s="61">
        <v>1</v>
      </c>
      <c r="G83" s="202" t="s">
        <v>323</v>
      </c>
      <c r="H83" s="39" t="s">
        <v>155</v>
      </c>
      <c r="J83" s="57">
        <v>1025</v>
      </c>
    </row>
    <row r="84" spans="1:11" ht="16.5" customHeight="1">
      <c r="A84" s="27" t="s">
        <v>310</v>
      </c>
      <c r="B84" s="208" t="s">
        <v>333</v>
      </c>
      <c r="C84" s="200">
        <v>400678</v>
      </c>
      <c r="D84" s="199" t="s">
        <v>328</v>
      </c>
      <c r="E84" s="200"/>
      <c r="F84" s="201">
        <v>3</v>
      </c>
      <c r="G84" s="200" t="s">
        <v>169</v>
      </c>
      <c r="H84" s="209" t="s">
        <v>159</v>
      </c>
      <c r="J84" s="53">
        <v>0.58299999999999996</v>
      </c>
    </row>
    <row r="85" spans="1:11" ht="16.5" customHeight="1">
      <c r="A85" s="27" t="s">
        <v>311</v>
      </c>
      <c r="B85" s="208" t="s">
        <v>158</v>
      </c>
      <c r="C85" s="200">
        <v>400743</v>
      </c>
      <c r="D85" s="199" t="s">
        <v>328</v>
      </c>
      <c r="E85" s="200"/>
      <c r="F85" s="201">
        <v>2</v>
      </c>
      <c r="G85" s="200" t="s">
        <v>169</v>
      </c>
      <c r="H85" s="209" t="s">
        <v>160</v>
      </c>
      <c r="J85" s="53">
        <v>1.095</v>
      </c>
    </row>
    <row r="86" spans="1:11" ht="16.5" customHeight="1">
      <c r="A86" s="27">
        <v>6.2</v>
      </c>
      <c r="B86" s="28" t="s">
        <v>252</v>
      </c>
      <c r="C86" s="13" t="s">
        <v>169</v>
      </c>
      <c r="D86" s="149" t="s">
        <v>231</v>
      </c>
      <c r="E86" s="37"/>
      <c r="F86" s="130">
        <v>1</v>
      </c>
      <c r="G86" s="150" t="s">
        <v>169</v>
      </c>
      <c r="H86" s="54" t="s">
        <v>169</v>
      </c>
      <c r="I86" s="13"/>
      <c r="J86" s="13">
        <v>21.17</v>
      </c>
    </row>
    <row r="87" spans="1:11" s="97" customFormat="1" ht="16.5" customHeight="1">
      <c r="A87" s="27"/>
      <c r="B87" s="12"/>
      <c r="C87" s="13"/>
      <c r="D87" s="20"/>
      <c r="E87" s="13"/>
      <c r="F87" s="14"/>
      <c r="G87" s="202"/>
      <c r="H87" s="15"/>
      <c r="I87" s="13"/>
      <c r="J87" s="189"/>
      <c r="K87" s="72"/>
    </row>
    <row r="88" spans="1:11" s="97" customFormat="1" ht="16.5" customHeight="1">
      <c r="A88" s="193">
        <v>7</v>
      </c>
      <c r="B88" s="210" t="s">
        <v>336</v>
      </c>
      <c r="C88" s="193" t="s">
        <v>169</v>
      </c>
      <c r="D88" s="211"/>
      <c r="E88" s="193"/>
      <c r="F88" s="195">
        <v>1</v>
      </c>
      <c r="G88" s="193" t="s">
        <v>169</v>
      </c>
      <c r="H88" s="196" t="s">
        <v>169</v>
      </c>
      <c r="I88" s="193"/>
      <c r="J88" s="212">
        <f>(J89*F89)+(J92*F92)</f>
        <v>2471.9680000000003</v>
      </c>
      <c r="K88" s="72"/>
    </row>
    <row r="89" spans="1:11" s="97" customFormat="1" ht="16.5" customHeight="1">
      <c r="A89" s="213">
        <v>7.1</v>
      </c>
      <c r="B89" s="214" t="s">
        <v>337</v>
      </c>
      <c r="C89" s="213" t="s">
        <v>169</v>
      </c>
      <c r="D89" s="215"/>
      <c r="E89" s="213"/>
      <c r="F89" s="216">
        <v>4</v>
      </c>
      <c r="G89" s="213" t="s">
        <v>169</v>
      </c>
      <c r="H89" s="217" t="s">
        <v>169</v>
      </c>
      <c r="I89" s="213"/>
      <c r="J89" s="218">
        <f t="array" ref="J89">SUMPRODUCT(F90:F91*J90:J91)</f>
        <v>585.01700000000005</v>
      </c>
      <c r="K89" s="72"/>
    </row>
    <row r="90" spans="1:11" s="97" customFormat="1" ht="16.5" customHeight="1">
      <c r="A90" s="200" t="s">
        <v>339</v>
      </c>
      <c r="B90" s="208" t="s">
        <v>161</v>
      </c>
      <c r="C90" s="200"/>
      <c r="D90" s="199" t="s">
        <v>17</v>
      </c>
      <c r="E90" s="200"/>
      <c r="F90" s="201">
        <v>1</v>
      </c>
      <c r="G90" s="202" t="s">
        <v>323</v>
      </c>
      <c r="H90" s="209" t="s">
        <v>162</v>
      </c>
      <c r="I90" s="200" t="s">
        <v>163</v>
      </c>
      <c r="J90" s="219">
        <v>582</v>
      </c>
      <c r="K90" s="72"/>
    </row>
    <row r="91" spans="1:11" s="97" customFormat="1" ht="16.5" customHeight="1">
      <c r="A91" s="200" t="s">
        <v>340</v>
      </c>
      <c r="B91" s="28" t="s">
        <v>252</v>
      </c>
      <c r="C91" s="13" t="s">
        <v>169</v>
      </c>
      <c r="D91" s="203" t="s">
        <v>231</v>
      </c>
      <c r="E91" s="200"/>
      <c r="F91" s="201">
        <v>1</v>
      </c>
      <c r="G91" s="205" t="s">
        <v>169</v>
      </c>
      <c r="H91" s="209" t="s">
        <v>169</v>
      </c>
      <c r="I91" s="200"/>
      <c r="J91" s="219">
        <v>3.0169999999999999</v>
      </c>
      <c r="K91" s="72"/>
    </row>
    <row r="92" spans="1:11" s="97" customFormat="1" ht="16.5" customHeight="1">
      <c r="A92" s="200">
        <v>7.2</v>
      </c>
      <c r="B92" s="208" t="s">
        <v>338</v>
      </c>
      <c r="C92" s="200" t="s">
        <v>234</v>
      </c>
      <c r="D92" s="203"/>
      <c r="E92" s="200"/>
      <c r="F92" s="201">
        <v>1</v>
      </c>
      <c r="G92" s="200" t="s">
        <v>232</v>
      </c>
      <c r="H92" s="209" t="s">
        <v>205</v>
      </c>
      <c r="I92" s="200"/>
      <c r="J92" s="219">
        <v>131.9</v>
      </c>
      <c r="K92" s="72"/>
    </row>
    <row r="93" spans="1:11" s="97" customFormat="1" ht="16.5" customHeight="1">
      <c r="A93" s="27"/>
      <c r="B93" s="12"/>
      <c r="C93" s="13"/>
      <c r="D93" s="20"/>
      <c r="E93" s="13"/>
      <c r="F93" s="14"/>
      <c r="G93" s="13"/>
      <c r="H93" s="15"/>
      <c r="I93" s="13"/>
      <c r="J93" s="27"/>
      <c r="K93" s="72"/>
    </row>
    <row r="94" spans="1:11" s="97" customFormat="1" ht="16.5" customHeight="1">
      <c r="A94" s="213">
        <v>8</v>
      </c>
      <c r="B94" s="214" t="s">
        <v>344</v>
      </c>
      <c r="C94" s="213" t="s">
        <v>169</v>
      </c>
      <c r="D94" s="215"/>
      <c r="E94" s="213"/>
      <c r="F94" s="216">
        <v>1</v>
      </c>
      <c r="G94" s="213" t="s">
        <v>169</v>
      </c>
      <c r="H94" s="217" t="s">
        <v>169</v>
      </c>
      <c r="I94" s="213"/>
      <c r="J94" s="223">
        <f t="array" ref="J94">SUMPRODUCT(F95:F97*J95:J97)</f>
        <v>34.935000000000002</v>
      </c>
      <c r="K94" s="72"/>
    </row>
    <row r="95" spans="1:11" s="97" customFormat="1" ht="16.5" customHeight="1">
      <c r="A95" s="27">
        <v>8.1</v>
      </c>
      <c r="B95" s="12" t="s">
        <v>164</v>
      </c>
      <c r="C95" s="13"/>
      <c r="D95" s="20" t="s">
        <v>40</v>
      </c>
      <c r="E95" s="13"/>
      <c r="F95" s="14">
        <v>1</v>
      </c>
      <c r="G95" s="202" t="s">
        <v>323</v>
      </c>
      <c r="H95" s="15" t="s">
        <v>165</v>
      </c>
      <c r="I95" s="13" t="s">
        <v>166</v>
      </c>
      <c r="J95" s="55">
        <v>22.46</v>
      </c>
      <c r="K95" s="72"/>
    </row>
    <row r="96" spans="1:11" s="97" customFormat="1" ht="16.5" customHeight="1">
      <c r="A96" s="27">
        <v>8.1999999999999993</v>
      </c>
      <c r="B96" s="12" t="s">
        <v>92</v>
      </c>
      <c r="C96" s="13"/>
      <c r="D96" s="20" t="s">
        <v>40</v>
      </c>
      <c r="E96" s="13"/>
      <c r="F96" s="14">
        <v>1</v>
      </c>
      <c r="G96" s="202" t="s">
        <v>323</v>
      </c>
      <c r="H96" s="15" t="s">
        <v>93</v>
      </c>
      <c r="I96" s="13" t="s">
        <v>167</v>
      </c>
      <c r="J96" s="55">
        <v>7.4749999999999996</v>
      </c>
      <c r="K96" s="72"/>
    </row>
    <row r="97" spans="1:11" s="97" customFormat="1" ht="16.5" customHeight="1">
      <c r="A97" s="200">
        <v>8.3000000000000007</v>
      </c>
      <c r="B97" s="236" t="s">
        <v>375</v>
      </c>
      <c r="C97" s="200" t="s">
        <v>169</v>
      </c>
      <c r="D97" s="237" t="s">
        <v>231</v>
      </c>
      <c r="E97" s="204"/>
      <c r="F97" s="200">
        <v>1</v>
      </c>
      <c r="G97" s="238" t="s">
        <v>169</v>
      </c>
      <c r="H97" s="239" t="s">
        <v>169</v>
      </c>
      <c r="I97" s="240"/>
      <c r="J97" s="204">
        <v>5</v>
      </c>
      <c r="K97" s="72"/>
    </row>
    <row r="98" spans="1:11" ht="16.5" customHeight="1">
      <c r="A98" s="27"/>
      <c r="B98" s="35"/>
      <c r="C98" s="32"/>
      <c r="D98" s="36"/>
      <c r="E98" s="37"/>
      <c r="F98" s="61"/>
      <c r="G98" s="13"/>
      <c r="H98" s="39"/>
      <c r="J98" s="53"/>
    </row>
    <row r="99" spans="1:11" s="95" customFormat="1" ht="16.5" customHeight="1">
      <c r="A99" s="21">
        <v>9</v>
      </c>
      <c r="B99" s="89" t="s">
        <v>168</v>
      </c>
      <c r="C99" s="81"/>
      <c r="D99" s="90" t="s">
        <v>314</v>
      </c>
      <c r="E99" s="91"/>
      <c r="F99" s="92">
        <v>1</v>
      </c>
      <c r="G99" s="16"/>
      <c r="H99" s="93" t="s">
        <v>169</v>
      </c>
      <c r="I99" s="83" t="s">
        <v>170</v>
      </c>
      <c r="J99" s="190">
        <f t="array" ref="J99">SUMPRODUCT(F104:F106*J104:J106)+(J100*F100)</f>
        <v>164.34</v>
      </c>
      <c r="K99" s="96"/>
    </row>
    <row r="100" spans="1:11" s="4" customFormat="1" ht="16.5" customHeight="1">
      <c r="A100" s="26">
        <v>9.1</v>
      </c>
      <c r="B100" s="87" t="s">
        <v>313</v>
      </c>
      <c r="C100" s="46"/>
      <c r="D100" s="48"/>
      <c r="E100" s="48"/>
      <c r="F100" s="48">
        <v>1</v>
      </c>
      <c r="G100" s="224" t="s">
        <v>169</v>
      </c>
      <c r="H100" s="46" t="s">
        <v>169</v>
      </c>
      <c r="I100" s="48"/>
      <c r="J100" s="206">
        <f t="array" ref="J100">SUMPRODUCT(F101:F103*J101:J103)</f>
        <v>86.44</v>
      </c>
      <c r="K100" s="88"/>
    </row>
    <row r="101" spans="1:11" s="3" customFormat="1" ht="16.5" customHeight="1">
      <c r="A101" s="27" t="s">
        <v>346</v>
      </c>
      <c r="B101" s="31" t="s">
        <v>315</v>
      </c>
      <c r="C101" s="32"/>
      <c r="D101" s="36" t="s">
        <v>64</v>
      </c>
      <c r="E101" s="37"/>
      <c r="F101" s="27">
        <v>1</v>
      </c>
      <c r="G101" s="202" t="s">
        <v>323</v>
      </c>
      <c r="H101" s="45" t="s">
        <v>171</v>
      </c>
      <c r="I101" s="56"/>
      <c r="J101" s="27">
        <v>54.31</v>
      </c>
      <c r="K101" s="72"/>
    </row>
    <row r="102" spans="1:11" s="85" customFormat="1" ht="16.5" customHeight="1">
      <c r="A102" s="27" t="s">
        <v>347</v>
      </c>
      <c r="B102" s="31" t="s">
        <v>145</v>
      </c>
      <c r="C102" s="32"/>
      <c r="D102" s="36" t="s">
        <v>75</v>
      </c>
      <c r="E102" s="37"/>
      <c r="F102" s="29">
        <v>1</v>
      </c>
      <c r="G102" s="202" t="s">
        <v>323</v>
      </c>
      <c r="H102" s="13" t="s">
        <v>146</v>
      </c>
      <c r="I102" s="13"/>
      <c r="J102" s="57">
        <v>30.16</v>
      </c>
      <c r="K102" s="72"/>
    </row>
    <row r="103" spans="1:11" ht="16.5" customHeight="1">
      <c r="A103" s="27" t="s">
        <v>348</v>
      </c>
      <c r="B103" s="28" t="s">
        <v>380</v>
      </c>
      <c r="C103" s="59" t="s">
        <v>379</v>
      </c>
      <c r="D103" s="222" t="s">
        <v>381</v>
      </c>
      <c r="E103" s="37"/>
      <c r="F103" s="29">
        <v>2</v>
      </c>
      <c r="G103" s="44" t="s">
        <v>169</v>
      </c>
      <c r="H103" s="39" t="s">
        <v>147</v>
      </c>
      <c r="J103" s="57">
        <v>0.98499999999999999</v>
      </c>
    </row>
    <row r="104" spans="1:11" s="3" customFormat="1" ht="16.5" customHeight="1">
      <c r="A104" s="27">
        <v>9.1999999999999993</v>
      </c>
      <c r="B104" s="28" t="s">
        <v>172</v>
      </c>
      <c r="C104" s="32"/>
      <c r="D104" s="222" t="s">
        <v>64</v>
      </c>
      <c r="E104" s="37"/>
      <c r="F104" s="27">
        <v>1</v>
      </c>
      <c r="G104" s="202" t="s">
        <v>323</v>
      </c>
      <c r="H104" s="45" t="s">
        <v>173</v>
      </c>
      <c r="I104" s="56"/>
      <c r="J104" s="27">
        <v>59.7</v>
      </c>
      <c r="K104" s="72"/>
    </row>
    <row r="105" spans="1:11" ht="16.5" customHeight="1">
      <c r="A105" s="27">
        <v>9.3000000000000007</v>
      </c>
      <c r="B105" s="35" t="s">
        <v>334</v>
      </c>
      <c r="C105" s="32">
        <v>400453</v>
      </c>
      <c r="D105" s="222" t="s">
        <v>342</v>
      </c>
      <c r="E105" s="37"/>
      <c r="F105" s="38">
        <v>2</v>
      </c>
      <c r="G105" s="60" t="s">
        <v>169</v>
      </c>
      <c r="H105" s="39" t="s">
        <v>148</v>
      </c>
      <c r="J105" s="57">
        <v>7.0750000000000002</v>
      </c>
    </row>
    <row r="106" spans="1:11" ht="16.5" customHeight="1">
      <c r="A106" s="27">
        <v>9.4</v>
      </c>
      <c r="B106" s="35" t="s">
        <v>335</v>
      </c>
      <c r="C106" s="32">
        <v>400034</v>
      </c>
      <c r="D106" s="36" t="s">
        <v>108</v>
      </c>
      <c r="E106" s="48"/>
      <c r="F106" s="38">
        <v>2</v>
      </c>
      <c r="G106" s="44" t="s">
        <v>169</v>
      </c>
      <c r="H106" s="39" t="s">
        <v>149</v>
      </c>
      <c r="J106" s="57">
        <v>2.0249999999999999</v>
      </c>
    </row>
    <row r="107" spans="1:11" s="3" customFormat="1" ht="16.5" customHeight="1">
      <c r="A107" s="27"/>
      <c r="B107" s="28"/>
      <c r="C107" s="32"/>
      <c r="D107" s="36"/>
      <c r="E107" s="37"/>
      <c r="F107" s="27"/>
      <c r="G107" s="44"/>
      <c r="H107" s="45"/>
      <c r="I107" s="56"/>
      <c r="J107" s="27"/>
      <c r="K107" s="72"/>
    </row>
    <row r="108" spans="1:11" s="131" customFormat="1" ht="16.5" customHeight="1">
      <c r="A108" s="6">
        <v>10</v>
      </c>
      <c r="B108" s="125" t="s">
        <v>222</v>
      </c>
      <c r="C108" s="6" t="s">
        <v>169</v>
      </c>
      <c r="D108" s="47"/>
      <c r="E108" s="48"/>
      <c r="F108" s="6">
        <v>1</v>
      </c>
      <c r="G108" s="64" t="s">
        <v>169</v>
      </c>
      <c r="H108" s="46" t="s">
        <v>169</v>
      </c>
      <c r="I108" s="13"/>
      <c r="J108" s="164">
        <f t="array" ref="J108">SUMPRODUCT(F109:F116*J109:J116)</f>
        <v>188.08999999999997</v>
      </c>
      <c r="K108" s="72"/>
    </row>
    <row r="109" spans="1:11" s="85" customFormat="1" ht="16.5" customHeight="1">
      <c r="A109" s="27">
        <v>10.1</v>
      </c>
      <c r="B109" s="28" t="s">
        <v>143</v>
      </c>
      <c r="C109" s="32" t="s">
        <v>303</v>
      </c>
      <c r="D109" s="33" t="s">
        <v>328</v>
      </c>
      <c r="E109" s="13" t="s">
        <v>350</v>
      </c>
      <c r="F109" s="27">
        <v>8</v>
      </c>
      <c r="G109" s="13" t="s">
        <v>169</v>
      </c>
      <c r="H109" s="13" t="s">
        <v>144</v>
      </c>
      <c r="I109" s="13"/>
      <c r="J109" s="55">
        <v>4.5750000000000002</v>
      </c>
    </row>
    <row r="110" spans="1:11" s="85" customFormat="1" ht="16.5" customHeight="1">
      <c r="A110" s="27">
        <v>10.1</v>
      </c>
      <c r="B110" s="12" t="s">
        <v>223</v>
      </c>
      <c r="C110" s="13">
        <v>400626</v>
      </c>
      <c r="D110" s="20" t="s">
        <v>175</v>
      </c>
      <c r="E110" s="13" t="s">
        <v>351</v>
      </c>
      <c r="F110" s="14">
        <v>3</v>
      </c>
      <c r="G110" s="13" t="s">
        <v>169</v>
      </c>
      <c r="H110" s="15" t="s">
        <v>176</v>
      </c>
      <c r="I110" s="13"/>
      <c r="J110" s="27">
        <v>4.45</v>
      </c>
    </row>
    <row r="111" spans="1:11" s="85" customFormat="1" ht="16.5" customHeight="1">
      <c r="A111" s="27">
        <v>10.199999999999999</v>
      </c>
      <c r="B111" s="12" t="s">
        <v>177</v>
      </c>
      <c r="C111" s="13">
        <v>400456</v>
      </c>
      <c r="D111" s="20" t="s">
        <v>175</v>
      </c>
      <c r="E111" s="13" t="s">
        <v>352</v>
      </c>
      <c r="F111" s="14">
        <v>4</v>
      </c>
      <c r="G111" s="13" t="s">
        <v>169</v>
      </c>
      <c r="H111" s="15" t="s">
        <v>178</v>
      </c>
      <c r="I111" s="13"/>
      <c r="J111" s="27">
        <v>12.055</v>
      </c>
    </row>
    <row r="112" spans="1:11" s="3" customFormat="1" ht="16.5" customHeight="1">
      <c r="A112" s="27">
        <v>10.3</v>
      </c>
      <c r="B112" s="28" t="s">
        <v>179</v>
      </c>
      <c r="C112" s="32">
        <v>400797</v>
      </c>
      <c r="D112" s="165" t="s">
        <v>180</v>
      </c>
      <c r="E112" s="13" t="s">
        <v>353</v>
      </c>
      <c r="F112" s="61">
        <v>4</v>
      </c>
      <c r="G112" s="44" t="s">
        <v>169</v>
      </c>
      <c r="H112" s="45" t="s">
        <v>181</v>
      </c>
      <c r="I112" s="56"/>
      <c r="J112" s="27">
        <v>7.9</v>
      </c>
    </row>
    <row r="113" spans="1:13" ht="16.5" customHeight="1">
      <c r="A113" s="27">
        <v>10.4</v>
      </c>
      <c r="B113" s="31" t="s">
        <v>224</v>
      </c>
      <c r="C113" s="32"/>
      <c r="D113" s="36" t="s">
        <v>71</v>
      </c>
      <c r="E113" s="13" t="s">
        <v>362</v>
      </c>
      <c r="F113" s="61">
        <v>2</v>
      </c>
      <c r="G113" s="202" t="s">
        <v>323</v>
      </c>
      <c r="H113" s="39" t="s">
        <v>119</v>
      </c>
      <c r="J113" s="57">
        <v>1.72</v>
      </c>
      <c r="K113" s="1"/>
    </row>
    <row r="114" spans="1:13" s="2" customFormat="1" ht="16.5" customHeight="1">
      <c r="A114" s="27">
        <v>10.5</v>
      </c>
      <c r="B114" s="166" t="s">
        <v>182</v>
      </c>
      <c r="C114" s="46"/>
      <c r="D114" s="167" t="s">
        <v>183</v>
      </c>
      <c r="E114" s="13" t="s">
        <v>185</v>
      </c>
      <c r="F114" s="37">
        <v>1</v>
      </c>
      <c r="G114" s="202" t="s">
        <v>323</v>
      </c>
      <c r="H114" s="39" t="s">
        <v>184</v>
      </c>
      <c r="I114" s="56"/>
      <c r="J114" s="27">
        <v>15.61</v>
      </c>
    </row>
    <row r="115" spans="1:13" ht="16.5" customHeight="1">
      <c r="A115" s="27">
        <v>10.6</v>
      </c>
      <c r="B115" s="129" t="s">
        <v>186</v>
      </c>
      <c r="C115" s="13"/>
      <c r="D115" s="69" t="s">
        <v>75</v>
      </c>
      <c r="E115" s="13" t="s">
        <v>378</v>
      </c>
      <c r="F115" s="130">
        <v>1</v>
      </c>
      <c r="G115" s="202" t="s">
        <v>323</v>
      </c>
      <c r="H115" s="54" t="s">
        <v>187</v>
      </c>
      <c r="J115" s="13">
        <v>33.32</v>
      </c>
      <c r="K115" s="1"/>
    </row>
    <row r="116" spans="1:13" ht="16.5" customHeight="1">
      <c r="A116" s="27">
        <v>10.7</v>
      </c>
      <c r="B116" s="234" t="s">
        <v>374</v>
      </c>
      <c r="C116" s="235" t="s">
        <v>373</v>
      </c>
      <c r="D116" s="149"/>
      <c r="E116" s="13"/>
      <c r="F116" s="13">
        <v>1</v>
      </c>
      <c r="G116" s="44" t="s">
        <v>206</v>
      </c>
      <c r="H116" s="39"/>
      <c r="J116" s="132">
        <v>5.95</v>
      </c>
      <c r="K116" s="1"/>
    </row>
    <row r="117" spans="1:13" ht="16.5" customHeight="1">
      <c r="A117" s="13"/>
      <c r="B117" s="65"/>
      <c r="C117" s="32"/>
      <c r="D117" s="66"/>
      <c r="E117" s="13"/>
      <c r="F117" s="37"/>
      <c r="G117" s="13"/>
      <c r="H117" s="39"/>
      <c r="J117" s="27"/>
      <c r="K117" s="1"/>
    </row>
    <row r="118" spans="1:13" s="85" customFormat="1" ht="16.5" customHeight="1">
      <c r="A118" s="6">
        <v>11</v>
      </c>
      <c r="B118" s="40" t="s">
        <v>174</v>
      </c>
      <c r="C118" s="6" t="s">
        <v>169</v>
      </c>
      <c r="D118" s="47"/>
      <c r="E118" s="13"/>
      <c r="F118" s="6">
        <v>1</v>
      </c>
      <c r="G118" s="64" t="s">
        <v>169</v>
      </c>
      <c r="H118" s="46" t="s">
        <v>169</v>
      </c>
      <c r="I118" s="58"/>
      <c r="J118" s="168">
        <f t="array" ref="J118">SUMPRODUCT(F119:F127*J119:J127)</f>
        <v>201.73399999999998</v>
      </c>
      <c r="L118" s="1"/>
      <c r="M118" s="1"/>
    </row>
    <row r="119" spans="1:13" ht="16.5" customHeight="1">
      <c r="A119" s="13">
        <v>11.1</v>
      </c>
      <c r="B119" s="28" t="s">
        <v>214</v>
      </c>
      <c r="C119" s="13">
        <v>400429</v>
      </c>
      <c r="D119" s="36" t="s">
        <v>215</v>
      </c>
      <c r="E119" s="13" t="s">
        <v>354</v>
      </c>
      <c r="F119" s="13">
        <v>4</v>
      </c>
      <c r="G119" s="13" t="s">
        <v>169</v>
      </c>
      <c r="H119" s="13" t="s">
        <v>216</v>
      </c>
      <c r="J119" s="56">
        <v>1.3125</v>
      </c>
      <c r="K119" s="1"/>
    </row>
    <row r="120" spans="1:13" ht="16.5" customHeight="1">
      <c r="A120" s="27">
        <v>11.2</v>
      </c>
      <c r="B120" s="28" t="s">
        <v>188</v>
      </c>
      <c r="C120" s="13">
        <v>401114</v>
      </c>
      <c r="D120" s="36" t="s">
        <v>215</v>
      </c>
      <c r="E120" s="13" t="s">
        <v>355</v>
      </c>
      <c r="F120" s="13">
        <v>4</v>
      </c>
      <c r="G120" s="13" t="s">
        <v>169</v>
      </c>
      <c r="H120" s="13" t="s">
        <v>189</v>
      </c>
      <c r="J120" s="56">
        <v>3.7250000000000001</v>
      </c>
      <c r="K120" s="1"/>
    </row>
    <row r="121" spans="1:13" s="2" customFormat="1" ht="16.5" customHeight="1">
      <c r="A121" s="13">
        <v>11.3</v>
      </c>
      <c r="B121" s="28" t="s">
        <v>190</v>
      </c>
      <c r="C121" s="13">
        <v>400652</v>
      </c>
      <c r="D121" s="36" t="s">
        <v>215</v>
      </c>
      <c r="E121" s="13" t="s">
        <v>356</v>
      </c>
      <c r="F121" s="13">
        <v>4</v>
      </c>
      <c r="G121" s="13" t="s">
        <v>169</v>
      </c>
      <c r="H121" s="13" t="s">
        <v>191</v>
      </c>
      <c r="I121" s="56"/>
      <c r="J121" s="13">
        <v>6.34</v>
      </c>
      <c r="L121" s="1"/>
      <c r="M121" s="1"/>
    </row>
    <row r="122" spans="1:13" ht="16.5" customHeight="1">
      <c r="A122" s="27">
        <v>11.4</v>
      </c>
      <c r="B122" s="28" t="s">
        <v>192</v>
      </c>
      <c r="C122" s="13">
        <v>400775</v>
      </c>
      <c r="D122" s="36" t="s">
        <v>215</v>
      </c>
      <c r="E122" s="13" t="s">
        <v>357</v>
      </c>
      <c r="F122" s="13">
        <v>4</v>
      </c>
      <c r="G122" s="13" t="s">
        <v>169</v>
      </c>
      <c r="H122" s="13" t="s">
        <v>193</v>
      </c>
      <c r="J122" s="13">
        <v>11.574999999999999</v>
      </c>
      <c r="K122" s="1"/>
    </row>
    <row r="123" spans="1:13" ht="16.5" customHeight="1">
      <c r="A123" s="13">
        <v>11.5</v>
      </c>
      <c r="B123" s="28" t="s">
        <v>194</v>
      </c>
      <c r="C123" s="13">
        <v>400692</v>
      </c>
      <c r="D123" s="36" t="s">
        <v>215</v>
      </c>
      <c r="E123" s="13" t="s">
        <v>358</v>
      </c>
      <c r="F123" s="13">
        <v>4</v>
      </c>
      <c r="G123" s="13" t="s">
        <v>169</v>
      </c>
      <c r="H123" s="13" t="s">
        <v>195</v>
      </c>
      <c r="J123" s="13">
        <v>16.975999999999999</v>
      </c>
      <c r="K123" s="1"/>
    </row>
    <row r="124" spans="1:13" ht="16.5" customHeight="1">
      <c r="A124" s="27">
        <v>11.6</v>
      </c>
      <c r="B124" s="31" t="s">
        <v>196</v>
      </c>
      <c r="C124" s="32">
        <v>440233</v>
      </c>
      <c r="D124" s="36" t="s">
        <v>217</v>
      </c>
      <c r="E124" s="13" t="s">
        <v>359</v>
      </c>
      <c r="F124" s="13">
        <v>4</v>
      </c>
      <c r="G124" s="51" t="s">
        <v>206</v>
      </c>
      <c r="H124" s="169" t="s">
        <v>197</v>
      </c>
      <c r="J124" s="13">
        <v>6.55</v>
      </c>
      <c r="K124" s="1"/>
    </row>
    <row r="125" spans="1:13" ht="16.5" customHeight="1">
      <c r="A125" s="13">
        <v>11.7</v>
      </c>
      <c r="B125" s="31" t="s">
        <v>198</v>
      </c>
      <c r="C125" s="13" t="s">
        <v>218</v>
      </c>
      <c r="D125" s="36" t="s">
        <v>221</v>
      </c>
      <c r="E125" s="13" t="s">
        <v>360</v>
      </c>
      <c r="F125" s="13">
        <v>8</v>
      </c>
      <c r="G125" s="44" t="s">
        <v>219</v>
      </c>
      <c r="H125" s="39" t="s">
        <v>199</v>
      </c>
      <c r="J125" s="132">
        <v>0.45250000000000001</v>
      </c>
      <c r="K125" s="1"/>
    </row>
    <row r="126" spans="1:13" ht="16.5" customHeight="1">
      <c r="A126" s="27">
        <v>11.8</v>
      </c>
      <c r="B126" s="31" t="s">
        <v>200</v>
      </c>
      <c r="C126" s="13" t="s">
        <v>220</v>
      </c>
      <c r="D126" s="36" t="s">
        <v>221</v>
      </c>
      <c r="E126" s="13" t="s">
        <v>361</v>
      </c>
      <c r="F126" s="13">
        <v>4</v>
      </c>
      <c r="G126" s="44" t="s">
        <v>219</v>
      </c>
      <c r="H126" s="39" t="s">
        <v>201</v>
      </c>
      <c r="J126" s="132">
        <v>1.4924999999999999</v>
      </c>
      <c r="K126" s="1"/>
    </row>
    <row r="127" spans="1:13" ht="16.5" customHeight="1">
      <c r="A127" s="13">
        <v>11.9</v>
      </c>
      <c r="B127" s="234" t="s">
        <v>374</v>
      </c>
      <c r="C127" s="235" t="s">
        <v>373</v>
      </c>
      <c r="D127" s="149"/>
      <c r="E127" s="48"/>
      <c r="F127" s="13">
        <v>1</v>
      </c>
      <c r="G127" s="44" t="s">
        <v>206</v>
      </c>
      <c r="H127" s="39"/>
      <c r="J127" s="132">
        <v>6.23</v>
      </c>
    </row>
    <row r="128" spans="1:13" ht="16.5" customHeight="1">
      <c r="A128" s="13"/>
      <c r="B128" s="234"/>
      <c r="C128" s="235"/>
      <c r="F128" s="56"/>
      <c r="G128" s="1"/>
      <c r="H128" s="1"/>
      <c r="J128" s="68"/>
    </row>
    <row r="129" spans="1:11" s="85" customFormat="1" ht="16.5" customHeight="1">
      <c r="A129" s="6">
        <v>12</v>
      </c>
      <c r="B129" s="40" t="s">
        <v>385</v>
      </c>
      <c r="C129" s="6">
        <v>420212</v>
      </c>
      <c r="D129" s="71"/>
      <c r="E129" s="13"/>
      <c r="F129" s="6">
        <v>1</v>
      </c>
      <c r="G129" s="64" t="s">
        <v>386</v>
      </c>
      <c r="H129" s="170"/>
      <c r="I129" s="13"/>
      <c r="J129" s="171">
        <f>SUMPRODUCT(F130:F132,J130:J132)</f>
        <v>1473</v>
      </c>
      <c r="K129" s="72"/>
    </row>
    <row r="130" spans="1:11">
      <c r="A130" s="13">
        <v>12.1</v>
      </c>
      <c r="B130" s="1" t="s">
        <v>202</v>
      </c>
      <c r="C130" s="13" t="s">
        <v>234</v>
      </c>
      <c r="F130" s="14">
        <v>1</v>
      </c>
      <c r="G130" s="44" t="s">
        <v>232</v>
      </c>
      <c r="H130" s="56" t="s">
        <v>203</v>
      </c>
      <c r="J130" s="56">
        <v>480</v>
      </c>
    </row>
    <row r="131" spans="1:11">
      <c r="A131" s="13">
        <v>12.2</v>
      </c>
      <c r="B131" s="1" t="s">
        <v>202</v>
      </c>
      <c r="C131" s="13" t="s">
        <v>234</v>
      </c>
      <c r="F131" s="14">
        <v>1</v>
      </c>
      <c r="G131" s="44" t="s">
        <v>232</v>
      </c>
      <c r="H131" s="56" t="s">
        <v>204</v>
      </c>
      <c r="J131" s="56">
        <v>469</v>
      </c>
    </row>
    <row r="132" spans="1:11" ht="16.5" customHeight="1">
      <c r="A132" s="60">
        <v>12.3</v>
      </c>
      <c r="B132" s="35" t="s">
        <v>382</v>
      </c>
      <c r="C132" s="60" t="s">
        <v>169</v>
      </c>
      <c r="F132" s="67">
        <v>1</v>
      </c>
      <c r="G132" s="44" t="s">
        <v>169</v>
      </c>
      <c r="H132" s="52" t="s">
        <v>169</v>
      </c>
      <c r="J132" s="172">
        <v>524</v>
      </c>
    </row>
    <row r="133" spans="1:11" ht="16.5" customHeight="1">
      <c r="A133" s="60"/>
      <c r="B133" s="35"/>
      <c r="C133" s="60"/>
      <c r="F133" s="67"/>
      <c r="H133" s="39"/>
      <c r="J133" s="172"/>
    </row>
    <row r="134" spans="1:11" ht="16.5" customHeight="1">
      <c r="A134" s="13">
        <v>13</v>
      </c>
      <c r="B134" s="149" t="s">
        <v>345</v>
      </c>
      <c r="C134" s="59" t="s">
        <v>225</v>
      </c>
      <c r="D134" s="173"/>
      <c r="E134" s="48"/>
      <c r="F134" s="13">
        <v>1</v>
      </c>
      <c r="G134" s="44" t="s">
        <v>206</v>
      </c>
      <c r="H134" s="39"/>
      <c r="J134" s="174">
        <v>13.57</v>
      </c>
    </row>
    <row r="135" spans="1:11" s="85" customFormat="1" ht="16.5" customHeight="1">
      <c r="A135" s="13"/>
      <c r="B135" s="28"/>
      <c r="C135" s="13"/>
      <c r="D135" s="70"/>
      <c r="E135" s="13"/>
      <c r="F135" s="14"/>
      <c r="G135" s="13"/>
      <c r="H135" s="54"/>
      <c r="I135" s="13"/>
      <c r="J135" s="13"/>
      <c r="K135" s="72"/>
    </row>
    <row r="136" spans="1:11" s="85" customFormat="1" ht="16.5" customHeight="1">
      <c r="A136" s="144">
        <v>14</v>
      </c>
      <c r="B136" s="87" t="s">
        <v>226</v>
      </c>
      <c r="C136" s="46">
        <v>701567</v>
      </c>
      <c r="D136" s="47"/>
      <c r="E136" s="48"/>
      <c r="F136" s="6">
        <v>1</v>
      </c>
      <c r="G136" s="64" t="s">
        <v>207</v>
      </c>
      <c r="H136" s="50"/>
      <c r="I136" s="58"/>
      <c r="J136" s="171">
        <f>SUMPRODUCT(F137:F139,J137:J139)</f>
        <v>1076.2</v>
      </c>
      <c r="K136" s="72"/>
    </row>
    <row r="137" spans="1:11">
      <c r="A137" s="51">
        <v>14.1</v>
      </c>
      <c r="B137" s="31" t="s">
        <v>227</v>
      </c>
      <c r="C137" s="32">
        <v>472502</v>
      </c>
      <c r="D137" s="36"/>
      <c r="E137" s="37"/>
      <c r="F137" s="13">
        <v>1</v>
      </c>
      <c r="G137" s="44" t="s">
        <v>207</v>
      </c>
      <c r="H137" s="52"/>
      <c r="J137" s="27">
        <v>1062.2</v>
      </c>
    </row>
    <row r="138" spans="1:11">
      <c r="A138" s="51">
        <v>14.2</v>
      </c>
      <c r="B138" s="31" t="s">
        <v>208</v>
      </c>
      <c r="C138" s="32" t="s">
        <v>169</v>
      </c>
      <c r="D138" s="36"/>
      <c r="E138" s="37"/>
      <c r="F138" s="46">
        <v>32</v>
      </c>
      <c r="G138" s="44" t="s">
        <v>169</v>
      </c>
      <c r="H138" s="52" t="s">
        <v>169</v>
      </c>
      <c r="J138" s="27">
        <v>0.4</v>
      </c>
    </row>
    <row r="139" spans="1:11">
      <c r="A139" s="51">
        <v>14.3</v>
      </c>
      <c r="B139" s="31" t="s">
        <v>228</v>
      </c>
      <c r="C139" s="32">
        <v>472504</v>
      </c>
      <c r="D139" s="36"/>
      <c r="E139" s="37"/>
      <c r="F139" s="13">
        <v>2</v>
      </c>
      <c r="G139" s="44" t="s">
        <v>207</v>
      </c>
      <c r="H139" s="52"/>
      <c r="J139" s="27">
        <v>0.6</v>
      </c>
    </row>
    <row r="140" spans="1:11">
      <c r="A140" s="51"/>
      <c r="B140" s="31"/>
      <c r="C140" s="32"/>
      <c r="D140" s="36"/>
      <c r="E140" s="37"/>
      <c r="F140" s="13"/>
      <c r="H140" s="52"/>
      <c r="J140" s="27"/>
    </row>
    <row r="141" spans="1:11">
      <c r="A141" s="144">
        <v>15</v>
      </c>
      <c r="B141" s="87" t="s">
        <v>229</v>
      </c>
      <c r="C141" s="46">
        <v>701568</v>
      </c>
      <c r="D141" s="47"/>
      <c r="E141" s="48"/>
      <c r="F141" s="6">
        <v>1</v>
      </c>
      <c r="G141" s="64" t="s">
        <v>169</v>
      </c>
      <c r="H141" s="175"/>
      <c r="I141" s="58"/>
      <c r="J141" s="171">
        <f>SUMPRODUCT(F142:F143,J142:J143)</f>
        <v>1180</v>
      </c>
    </row>
    <row r="142" spans="1:11">
      <c r="A142" s="51">
        <v>15.1</v>
      </c>
      <c r="B142" s="31" t="s">
        <v>230</v>
      </c>
      <c r="C142" s="32">
        <v>472503</v>
      </c>
      <c r="D142" s="36"/>
      <c r="E142" s="37"/>
      <c r="F142" s="13">
        <v>1</v>
      </c>
      <c r="G142" s="44" t="s">
        <v>169</v>
      </c>
      <c r="H142" s="52"/>
      <c r="J142" s="27">
        <v>1167.2</v>
      </c>
    </row>
    <row r="143" spans="1:11">
      <c r="A143" s="51">
        <v>15.2</v>
      </c>
      <c r="B143" s="31" t="s">
        <v>208</v>
      </c>
      <c r="C143" s="32" t="s">
        <v>169</v>
      </c>
      <c r="D143" s="36"/>
      <c r="E143" s="37"/>
      <c r="F143" s="46">
        <v>32</v>
      </c>
      <c r="G143" s="44" t="s">
        <v>169</v>
      </c>
      <c r="H143" s="52" t="s">
        <v>169</v>
      </c>
      <c r="J143" s="27">
        <v>0.4</v>
      </c>
    </row>
    <row r="144" spans="1:11">
      <c r="A144" s="13"/>
      <c r="B144" s="28"/>
      <c r="C144" s="59"/>
      <c r="D144" s="36"/>
      <c r="E144" s="37"/>
      <c r="F144" s="13"/>
      <c r="H144" s="39"/>
      <c r="J144" s="57"/>
    </row>
    <row r="145" spans="1:10" ht="16.5" customHeight="1">
      <c r="A145" s="13">
        <v>16</v>
      </c>
      <c r="B145" s="35" t="s">
        <v>209</v>
      </c>
      <c r="C145" s="32" t="s">
        <v>169</v>
      </c>
      <c r="D145" s="36"/>
      <c r="E145" s="37"/>
      <c r="F145" s="176" t="s">
        <v>210</v>
      </c>
      <c r="G145" s="60" t="s">
        <v>169</v>
      </c>
      <c r="H145" s="39" t="s">
        <v>169</v>
      </c>
      <c r="J145" s="174">
        <v>15.2</v>
      </c>
    </row>
    <row r="146" spans="1:10">
      <c r="A146" s="13"/>
    </row>
    <row r="147" spans="1:10">
      <c r="A147" s="27">
        <v>17</v>
      </c>
      <c r="B147" s="28" t="s">
        <v>233</v>
      </c>
      <c r="C147" s="59" t="s">
        <v>169</v>
      </c>
      <c r="D147" s="36"/>
      <c r="E147" s="37"/>
      <c r="F147" s="13">
        <v>3</v>
      </c>
      <c r="G147" s="44" t="s">
        <v>169</v>
      </c>
      <c r="H147" s="39" t="s">
        <v>169</v>
      </c>
      <c r="J147" s="174">
        <v>6.1749999999999998</v>
      </c>
    </row>
    <row r="148" spans="1:10" ht="16.5" customHeight="1">
      <c r="A148" s="60"/>
      <c r="B148" s="35"/>
      <c r="C148" s="60"/>
      <c r="F148" s="37"/>
    </row>
    <row r="149" spans="1:10" ht="16.5" customHeight="1">
      <c r="A149" s="60"/>
      <c r="B149" s="35"/>
      <c r="C149" s="60"/>
      <c r="F149" s="37"/>
      <c r="H149" s="178"/>
      <c r="I149" s="178" t="s">
        <v>211</v>
      </c>
      <c r="J149" s="56">
        <f>SUMPRODUCT(F4*J4)+(F14*J14)+(F37*J37)+(F60*J60)+(F66*J66)+(F80*J80)+(F88*J88)+(F94*J94)+(F99*J99)+(F108*J108)+(F118*J118)+(F129*J129)+(F134*J134)+(F136*J136)+(F141*J141)+(J145)+(F147*J147)</f>
        <v>29527.632000000009</v>
      </c>
    </row>
    <row r="150" spans="1:10" ht="16.5" customHeight="1">
      <c r="A150" s="60"/>
      <c r="B150" s="35"/>
      <c r="C150" s="60"/>
      <c r="F150" s="37"/>
      <c r="H150" s="179"/>
      <c r="I150" s="180" t="s">
        <v>212</v>
      </c>
      <c r="J150" s="181">
        <f>SUM(J149)</f>
        <v>29527.632000000009</v>
      </c>
    </row>
    <row r="151" spans="1:10" ht="16.5" customHeight="1">
      <c r="A151" s="182"/>
      <c r="B151" s="183"/>
      <c r="C151" s="184"/>
      <c r="F151" s="184"/>
      <c r="G151" s="182"/>
      <c r="H151" s="178"/>
      <c r="I151" s="178" t="s">
        <v>213</v>
      </c>
      <c r="J151" s="56">
        <f>J150*1</f>
        <v>29527.632000000009</v>
      </c>
    </row>
    <row r="152" spans="1:10" ht="16.5" customHeight="1">
      <c r="A152" s="185"/>
      <c r="B152" s="183"/>
      <c r="C152" s="184"/>
      <c r="F152" s="186"/>
      <c r="G152" s="182"/>
      <c r="H152" s="45"/>
    </row>
    <row r="153" spans="1:10">
      <c r="A153" s="13" t="s">
        <v>169</v>
      </c>
      <c r="B153" s="1" t="s">
        <v>237</v>
      </c>
      <c r="C153" s="187" t="s">
        <v>349</v>
      </c>
      <c r="F153" s="13" t="s">
        <v>169</v>
      </c>
      <c r="G153" s="44" t="s">
        <v>236</v>
      </c>
      <c r="H153" s="56" t="s">
        <v>7</v>
      </c>
    </row>
    <row r="154" spans="1:10">
      <c r="A154" s="13" t="s">
        <v>169</v>
      </c>
      <c r="B154" s="1" t="s">
        <v>16</v>
      </c>
      <c r="C154" s="13" t="s">
        <v>317</v>
      </c>
      <c r="F154" s="13" t="s">
        <v>169</v>
      </c>
      <c r="G154" s="44" t="s">
        <v>321</v>
      </c>
      <c r="H154" s="56" t="s">
        <v>18</v>
      </c>
    </row>
    <row r="155" spans="1:10" ht="18">
      <c r="A155" s="13" t="s">
        <v>169</v>
      </c>
      <c r="B155" s="28" t="s">
        <v>128</v>
      </c>
      <c r="C155" s="32" t="s">
        <v>316</v>
      </c>
      <c r="D155" s="74" t="s">
        <v>17</v>
      </c>
      <c r="E155" s="75"/>
      <c r="F155" s="29" t="s">
        <v>169</v>
      </c>
      <c r="G155" s="13" t="s">
        <v>320</v>
      </c>
      <c r="H155" s="45" t="s">
        <v>129</v>
      </c>
    </row>
    <row r="156" spans="1:10" ht="18">
      <c r="A156" s="13" t="s">
        <v>169</v>
      </c>
      <c r="B156" s="1" t="s">
        <v>377</v>
      </c>
      <c r="C156" s="32" t="s">
        <v>376</v>
      </c>
      <c r="F156" s="29" t="s">
        <v>169</v>
      </c>
      <c r="G156" s="44" t="s">
        <v>206</v>
      </c>
      <c r="H156" s="56" t="s">
        <v>169</v>
      </c>
    </row>
  </sheetData>
  <pageMargins left="0.17" right="0.17" top="0.74803149606299213" bottom="0.74803149606299213" header="0.31496062992125984" footer="0.31496062992125984"/>
  <pageSetup paperSize="9" scale="3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>1</cp:revision>
  <cp:lastPrinted>2024-09-19T13:29:10Z</cp:lastPrinted>
  <dcterms:created xsi:type="dcterms:W3CDTF">2012-04-17T15:07:43Z</dcterms:created>
  <dcterms:modified xsi:type="dcterms:W3CDTF">2026-08-18T13:07:57Z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1270CA220F7B453EA1219286FD6F222A_13</vt:lpwstr>
  </property>
</Properties>
</file>