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5D1805D-1EAF-4BCF-9BF8-D2513A4592C2}" xr6:coauthVersionLast="47" xr6:coauthVersionMax="47" xr10:uidLastSave="{00000000-0000-0000-0000-000000000000}"/>
  <bookViews>
    <workbookView xWindow="1560" yWindow="1560" windowWidth="21600" windowHeight="11385" xr2:uid="{67BD9F93-AF3A-4461-B1A7-E532F3853E93}"/>
  </bookViews>
  <sheets>
    <sheet name="Sheet1" sheetId="1" r:id="rId1"/>
  </sheets>
  <definedNames>
    <definedName name="_xlnm._FilterDatabase" localSheetId="0" hidden="1">Sheet1!$A$138:$A$144</definedName>
    <definedName name="__xleta.sum" hidden="1">#NAME?</definedName>
    <definedName name="__xleta.SUMPRODUCT" hidden="1">#NAME?</definedName>
    <definedName name="_xlnm.Print_Area" localSheetId="0">Sheet1!$A$1:$H$193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7" i="1" a="1"/>
  <c r="J11" i="1"/>
  <c r="J11" i="1" a="1"/>
  <c r="J16" i="1"/>
  <c r="J17" i="1"/>
  <c r="J17" i="1" a="1"/>
  <c r="J22" i="1"/>
  <c r="J23" i="1"/>
  <c r="J23" i="1" a="1"/>
  <c r="J28" i="1"/>
  <c r="J28" i="1" a="1"/>
  <c r="J33" i="1"/>
  <c r="J34" i="1"/>
  <c r="J37" i="1"/>
  <c r="J37" i="1" a="1"/>
  <c r="J46" i="1"/>
  <c r="J47" i="1"/>
  <c r="J48" i="1"/>
  <c r="J48" i="1" a="1"/>
  <c r="J49" i="1"/>
  <c r="J49" i="1" a="1"/>
  <c r="J53" i="1"/>
  <c r="J53" i="1" a="1"/>
  <c r="J62" i="1"/>
  <c r="J62" i="1" a="1"/>
  <c r="J70" i="1"/>
  <c r="J71" i="1"/>
  <c r="J72" i="1"/>
  <c r="J72" i="1" a="1"/>
  <c r="J73" i="1"/>
  <c r="J73" i="1" a="1"/>
  <c r="J77" i="1"/>
  <c r="J77" i="1" a="1"/>
  <c r="J86" i="1"/>
  <c r="J86" i="1" a="1"/>
  <c r="J94" i="1"/>
  <c r="J95" i="1"/>
  <c r="J95" i="1" a="1"/>
  <c r="J96" i="1"/>
  <c r="J96" i="1" a="1"/>
  <c r="J111" i="1"/>
  <c r="J112" i="1"/>
  <c r="J112" i="1" a="1"/>
  <c r="J113" i="1"/>
  <c r="J113" i="1" a="1"/>
  <c r="J128" i="1"/>
  <c r="J129" i="1"/>
  <c r="J129" i="1" a="1"/>
  <c r="J136" i="1"/>
  <c r="J137" i="1"/>
  <c r="J137" i="1" a="1"/>
  <c r="J143" i="1"/>
  <c r="J144" i="1"/>
  <c r="J144" i="1" a="1"/>
  <c r="J149" i="1"/>
  <c r="J149" i="1" a="1"/>
  <c r="J164" i="1"/>
  <c r="J164" i="1" a="1"/>
  <c r="J175" i="1"/>
  <c r="J175" i="1" a="1"/>
  <c r="J182" i="1"/>
  <c r="J182" i="1" a="1"/>
  <c r="J187" i="1"/>
  <c r="J195" i="1"/>
  <c r="J196" i="1"/>
  <c r="J197" i="1"/>
</calcChain>
</file>

<file path=xl/sharedStrings.xml><?xml version="1.0" encoding="utf-8"?>
<sst xmlns="http://schemas.openxmlformats.org/spreadsheetml/2006/main" count="873" uniqueCount="440">
  <si>
    <t>PRODUCT DESCRIPTION</t>
  </si>
  <si>
    <t>PRODUCT</t>
  </si>
  <si>
    <t>FINISH</t>
  </si>
  <si>
    <t>DATE</t>
  </si>
  <si>
    <t>REV</t>
  </si>
  <si>
    <t>F8 REFERENCE</t>
  </si>
  <si>
    <r>
      <t xml:space="preserve">MATTE BLACK
</t>
    </r>
    <r>
      <rPr>
        <b/>
        <sz val="13"/>
        <color indexed="8"/>
        <rFont val="宋体"/>
        <charset val="134"/>
      </rPr>
      <t>黑亚光</t>
    </r>
  </si>
  <si>
    <t>TTL06-610TW</t>
  </si>
  <si>
    <t>ITEM</t>
  </si>
  <si>
    <t>DESCRIPTION</t>
  </si>
  <si>
    <t>PART No.</t>
  </si>
  <si>
    <t>BAG LETTER</t>
  </si>
  <si>
    <t>QTY</t>
  </si>
  <si>
    <t>F8 PART No.</t>
  </si>
  <si>
    <t>ITEM LETTER</t>
  </si>
  <si>
    <t>ITEM WEIGHT (g)</t>
  </si>
  <si>
    <t>BASE WELDED ASSY</t>
  </si>
  <si>
    <t>Sep-23-16</t>
  </si>
  <si>
    <t>TTL06-610TW-B04</t>
  </si>
  <si>
    <t>A</t>
  </si>
  <si>
    <t>BASE PLATE WELDED ASSY</t>
  </si>
  <si>
    <t/>
  </si>
  <si>
    <t>Aug-07-17</t>
  </si>
  <si>
    <t>TTL06-610TW-B03</t>
  </si>
  <si>
    <t>1.1.1</t>
  </si>
  <si>
    <t>BASE SUPPORT PLATE WELDED ASSY</t>
  </si>
  <si>
    <t>TTL06-610TW-B02</t>
  </si>
  <si>
    <t>1.1.1.1</t>
  </si>
  <si>
    <t>BASE SUPPORT PLATE</t>
  </si>
  <si>
    <t>TTL06-610TW-L002</t>
  </si>
  <si>
    <t>1.1.1.2</t>
  </si>
  <si>
    <t>WELDED RECTANGULAR BAR</t>
  </si>
  <si>
    <t>TTL06-610TW-L003</t>
  </si>
  <si>
    <t>BASE PLATE</t>
  </si>
  <si>
    <t>TTL06-610TW-L001</t>
  </si>
  <si>
    <t>BASE FOOT WELDED ASSY</t>
  </si>
  <si>
    <t>T1023B-B01</t>
  </si>
  <si>
    <t>BASE FOOT</t>
  </si>
  <si>
    <t>T1023B-L001</t>
  </si>
  <si>
    <t>HEX TAPER NUT</t>
  </si>
  <si>
    <t>T1037M-L004</t>
  </si>
  <si>
    <t>BASE FOOT COVER</t>
  </si>
  <si>
    <t>T1023B-L005</t>
  </si>
  <si>
    <t>SWIVEL CASTER (WITH BRAKE)</t>
  </si>
  <si>
    <t>TTV06-46TW-B04</t>
  </si>
  <si>
    <t>B</t>
  </si>
  <si>
    <t>VESA PLATE ASSY</t>
  </si>
  <si>
    <t>Sep-25-16</t>
  </si>
  <si>
    <t>TTL03-610TW-B11</t>
  </si>
  <si>
    <t>C</t>
  </si>
  <si>
    <t>1000 VESA PLATE</t>
  </si>
  <si>
    <t>MATTE BLACK PC / 黑亚光</t>
  </si>
  <si>
    <t>TTL03-610TW-L005</t>
  </si>
  <si>
    <t>M6x15LG RIVEL NUT</t>
  </si>
  <si>
    <t>BZP / 蓝白锌</t>
  </si>
  <si>
    <t>GB091010</t>
  </si>
  <si>
    <t>TOP COVER</t>
  </si>
  <si>
    <t>BLACK / 黑色</t>
  </si>
  <si>
    <t>TTV03-46TW-L021</t>
  </si>
  <si>
    <t>D</t>
  </si>
  <si>
    <t>CABLE COVER</t>
  </si>
  <si>
    <t>TTV03-46TW-L032</t>
  </si>
  <si>
    <t>E</t>
  </si>
  <si>
    <t>DVD TRAY ASSY</t>
  </si>
  <si>
    <t>TTL03-610TW-B03</t>
  </si>
  <si>
    <t>F</t>
  </si>
  <si>
    <t>DVD TRAY SUB ASSY</t>
  </si>
  <si>
    <t>TTV03-46TW-B10</t>
  </si>
  <si>
    <t>6.1.1</t>
  </si>
  <si>
    <t>DVD TRAY</t>
  </si>
  <si>
    <t>TTV03-46TW-L030</t>
  </si>
  <si>
    <t>6.1.2</t>
  </si>
  <si>
    <t>GB081008</t>
  </si>
  <si>
    <t>LPA51-113-L008</t>
  </si>
  <si>
    <t>LEFT SUPPORT</t>
  </si>
  <si>
    <t>TTV03-46TW-L014</t>
  </si>
  <si>
    <t>RIGHT SUPPORT</t>
  </si>
  <si>
    <t>TTV03-46TW-L015</t>
  </si>
  <si>
    <t>ZP+BP / 黑锌</t>
  </si>
  <si>
    <t>GB040015</t>
  </si>
  <si>
    <t>M5x6LG POZI PAN HEAD SCREW</t>
  </si>
  <si>
    <t>4.8 ZP+BP / 黑锌</t>
  </si>
  <si>
    <t>GB031753</t>
  </si>
  <si>
    <t>LEFT COLUMN ASSY</t>
  </si>
  <si>
    <t>TTL03-610TW-B09</t>
  </si>
  <si>
    <t>G</t>
  </si>
  <si>
    <t>LOWER COLUMN LEFT ASSY</t>
  </si>
  <si>
    <t>TTL03-610TW-B06</t>
  </si>
  <si>
    <t>7.1.1</t>
  </si>
  <si>
    <t>LOWER COLUMN LEFT WELDED ASSY</t>
  </si>
  <si>
    <t>TTL03-610TW-B04</t>
  </si>
  <si>
    <t>LOWER COLUMN</t>
  </si>
  <si>
    <t>TTV03-46TW-L008</t>
  </si>
  <si>
    <t>LOWER COLUMN WELDED PLATE</t>
  </si>
  <si>
    <t>TTV03H-46TW-L013</t>
  </si>
  <si>
    <t>COLUMN SIDE WELDED PART</t>
  </si>
  <si>
    <t>TTL03-610TW-L002</t>
  </si>
  <si>
    <t>7.1.2</t>
  </si>
  <si>
    <t>SPRING PIN ASSY</t>
  </si>
  <si>
    <t>TTV03-46TW-B09</t>
  </si>
  <si>
    <t>7.1.2.1</t>
  </si>
  <si>
    <t>SPRING PIN MAIN PART</t>
  </si>
  <si>
    <t>TTV03-46TW-L033</t>
  </si>
  <si>
    <t>7.1.2.2</t>
  </si>
  <si>
    <t>SPRING IN REMOVAL CAP</t>
  </si>
  <si>
    <t>TTV03-46TW-L034</t>
  </si>
  <si>
    <t>7.1.2.3</t>
  </si>
  <si>
    <t>SPRING PIN SHAFT</t>
  </si>
  <si>
    <t>TTV03-46TW-L035</t>
  </si>
  <si>
    <t>7.1.2.4</t>
  </si>
  <si>
    <t>PRESSURE SPRING</t>
  </si>
  <si>
    <t>TTV03-46TW-L036</t>
  </si>
  <si>
    <t>M5x8LG POZI PAN HEAD SCREW</t>
  </si>
  <si>
    <t>GB030224</t>
  </si>
  <si>
    <t>7.1.3</t>
  </si>
  <si>
    <t>COLUMN FRICTION COVER</t>
  </si>
  <si>
    <t>TTV03-46TW-L013</t>
  </si>
  <si>
    <t>M4x8LG POZI PAN HEAD SCREW</t>
  </si>
  <si>
    <t>GB030206</t>
  </si>
  <si>
    <t>M4x8LG POZI CSK HEAD SCREW</t>
  </si>
  <si>
    <t>GB030154</t>
  </si>
  <si>
    <t>UPPER COLUMN ASSY</t>
  </si>
  <si>
    <t>TTL03-610TW-B08</t>
  </si>
  <si>
    <t>UPPER COLUMN</t>
  </si>
  <si>
    <t>TTL03-610TW-L004</t>
  </si>
  <si>
    <t>COLUMN FRICTION WASHER</t>
  </si>
  <si>
    <t>TTV03-46TW-L019</t>
  </si>
  <si>
    <t>RIGHT COLUMN ASSY</t>
  </si>
  <si>
    <t>TTL03-610TW-B10</t>
  </si>
  <si>
    <t>H</t>
  </si>
  <si>
    <t>LOWER COLUMN RIGHT ASSY</t>
  </si>
  <si>
    <t>TTL03-610TW-B07</t>
  </si>
  <si>
    <t>8.1.1</t>
  </si>
  <si>
    <t>LOWER COLUMN RIGHT WELDED ASSY</t>
  </si>
  <si>
    <t>TTL03-610TW-B05</t>
  </si>
  <si>
    <t>8.1.1.1</t>
  </si>
  <si>
    <t>8.1.1.2</t>
  </si>
  <si>
    <t>8.1.1.3</t>
  </si>
  <si>
    <t>8.1.2</t>
  </si>
  <si>
    <t>8.1.3</t>
  </si>
  <si>
    <t>ADJUSTABLE LEFT ARM ASSY</t>
  </si>
  <si>
    <t>TTL03-610TW-B13</t>
  </si>
  <si>
    <t>I</t>
  </si>
  <si>
    <t>ADJUSTABLE HOOK ASSY</t>
  </si>
  <si>
    <t>TTL03-610TW-B12</t>
  </si>
  <si>
    <t>9.1.1</t>
  </si>
  <si>
    <t>ADJUSTABLE HOOK 1</t>
  </si>
  <si>
    <t>TTL03-610TW-L006</t>
  </si>
  <si>
    <t>9.1.2</t>
  </si>
  <si>
    <t>TTL03-610TW-L011</t>
  </si>
  <si>
    <t>9.1.3</t>
  </si>
  <si>
    <t>ADJUSTABLE HOOK 2</t>
  </si>
  <si>
    <t>TTL03-610TW-L007</t>
  </si>
  <si>
    <t>9.1.4</t>
  </si>
  <si>
    <t>GB032394</t>
  </si>
  <si>
    <t>9.1.5</t>
  </si>
  <si>
    <t>M6x50LG POZI PAN HEAD SCREW</t>
  </si>
  <si>
    <t>GB031240</t>
  </si>
  <si>
    <t>TILT VESA BRKT</t>
  </si>
  <si>
    <t>TTL02-610TW-L003</t>
  </si>
  <si>
    <t>LP22-24T-L004_01</t>
  </si>
  <si>
    <t>GB040025</t>
  </si>
  <si>
    <t>M6 TYPE-T NYLOC NUT</t>
  </si>
  <si>
    <t>GB020023</t>
  </si>
  <si>
    <t>GB010018</t>
  </si>
  <si>
    <t>STEP WASHER</t>
  </si>
  <si>
    <t>ELP08-24T-L002</t>
  </si>
  <si>
    <t>DP005</t>
  </si>
  <si>
    <t>ADJUSTABLE RIGHT ARM ASSY</t>
  </si>
  <si>
    <t>TTL03-610TW-B14</t>
  </si>
  <si>
    <t>J</t>
  </si>
  <si>
    <t>10.1.1</t>
  </si>
  <si>
    <t>10.1.2</t>
  </si>
  <si>
    <t>10.1.3</t>
  </si>
  <si>
    <t>10.1.4</t>
  </si>
  <si>
    <t>CAMERA TRAY ASSY</t>
  </si>
  <si>
    <t>Feb-19-16</t>
  </si>
  <si>
    <t>TTL04-610TW-B09</t>
  </si>
  <si>
    <t>K</t>
  </si>
  <si>
    <t>CAMERA BRACKET PANEL</t>
  </si>
  <si>
    <t>TTV04-46TW-L024</t>
  </si>
  <si>
    <t>CAMERA SUPPORT PLATE</t>
  </si>
  <si>
    <t>TTL04-610TW-L008</t>
  </si>
  <si>
    <t>M4x6LG POZI CSK HEAD SCREW</t>
  </si>
  <si>
    <t>GB031169</t>
  </si>
  <si>
    <t>M4x6LG POZI PAN HEAD SCREW</t>
  </si>
  <si>
    <t>GB030204</t>
  </si>
  <si>
    <t>CROSS BAR ASSY</t>
  </si>
  <si>
    <t>TTL03-610TW-B15</t>
  </si>
  <si>
    <t>L</t>
  </si>
  <si>
    <t>CROSS BAR BAR ASSY</t>
  </si>
  <si>
    <t>TTL03-610TW-L008</t>
  </si>
  <si>
    <t>CROSS BAR BAR JOINT</t>
  </si>
  <si>
    <t>TTL03-610TW-L009</t>
  </si>
  <si>
    <t>5DIAx18LG OVAL HEAD RIVET</t>
  </si>
  <si>
    <t>GB-T873-1986-D5</t>
  </si>
  <si>
    <t>TTL03-610TW-B16</t>
  </si>
  <si>
    <t>M</t>
  </si>
  <si>
    <t>DVD TRAY SUPPORT BAR</t>
  </si>
  <si>
    <t>TTL03-610TW-L003</t>
  </si>
  <si>
    <t>DVD TRAY SUPPORT BAR WELDED PLATE</t>
  </si>
  <si>
    <t>TTL03-610TW-L010</t>
  </si>
  <si>
    <t>CART FIXINGS KIT</t>
  </si>
  <si>
    <t>N/A</t>
  </si>
  <si>
    <t>M6 SQUARE WING NUT</t>
  </si>
  <si>
    <t>GB021040</t>
  </si>
  <si>
    <t>M8 WING NUT</t>
  </si>
  <si>
    <t>GB021026</t>
  </si>
  <si>
    <t>M8x30LG SOCKET BUTTON HEAD SCREW</t>
  </si>
  <si>
    <t>GB030066</t>
  </si>
  <si>
    <t>GB030107</t>
  </si>
  <si>
    <t>Q</t>
  </si>
  <si>
    <t>M6x25LG POZI PAN HEAD SCREW</t>
  </si>
  <si>
    <t>GB030234</t>
  </si>
  <si>
    <t>R</t>
  </si>
  <si>
    <t>M6x14LG POZI PAN HEAD SCREW</t>
  </si>
  <si>
    <t>8.8 ZP+BP / 黑锌</t>
  </si>
  <si>
    <t>GB030228</t>
  </si>
  <si>
    <t>M6x8LG POZI PAN HEAD SCREW</t>
  </si>
  <si>
    <t>GB030244</t>
  </si>
  <si>
    <t>M8x65LG SOCKET BUTTON HEAD SCREW</t>
  </si>
  <si>
    <t>GB030072</t>
  </si>
  <si>
    <t>GB040032</t>
  </si>
  <si>
    <t>W</t>
  </si>
  <si>
    <t>5mm ALLEN KEY</t>
  </si>
  <si>
    <t>GB141011</t>
  </si>
  <si>
    <t>14mm &amp; 17mm DOUBLE END HEX SPANNER</t>
  </si>
  <si>
    <t>GB150165</t>
  </si>
  <si>
    <t>00</t>
  </si>
  <si>
    <t>TV FIXINGS KIT</t>
  </si>
  <si>
    <t>GB032013</t>
  </si>
  <si>
    <t>M6x30LG POZI PAN HEAD SCREW</t>
  </si>
  <si>
    <t>GB032014</t>
  </si>
  <si>
    <t>M8x30LG POZI PAN HEAD SCREW</t>
  </si>
  <si>
    <t>GB032016</t>
  </si>
  <si>
    <t>M8x50LG POZI PAN HEAD SCREW</t>
  </si>
  <si>
    <t>GB032017</t>
  </si>
  <si>
    <t>M8+M5 DOUBLE HOLE WASHER</t>
  </si>
  <si>
    <t>AD021005</t>
  </si>
  <si>
    <t>5mm TV SPACER (8I/Dx15O/D)</t>
  </si>
  <si>
    <t>AD011006</t>
  </si>
  <si>
    <t>15mm TV SPACER (8I/Dx15O/D)</t>
  </si>
  <si>
    <t>AD011007</t>
  </si>
  <si>
    <t>PROTECTOR FOAM</t>
  </si>
  <si>
    <t>TTL06-610TW-P01</t>
  </si>
  <si>
    <t>TTL06-610TW-P02</t>
  </si>
  <si>
    <t>TTL06-610TW-P03</t>
  </si>
  <si>
    <t>--</t>
  </si>
  <si>
    <t>STAPLES</t>
  </si>
  <si>
    <t>CLEAR CELLOPHANE TAPE (LID TO BASE)</t>
  </si>
  <si>
    <t>AS REQUIRED</t>
  </si>
  <si>
    <t>GIFT BOXED WEIGHT (g)</t>
  </si>
  <si>
    <t>BOM TOTAL WEIGHT (g)</t>
  </si>
  <si>
    <t>GROSS WEIGHT (g)</t>
  </si>
  <si>
    <t>APTC1100</t>
  </si>
  <si>
    <t>6669-A</t>
  </si>
  <si>
    <t>6669-F</t>
  </si>
  <si>
    <t>6669-N</t>
  </si>
  <si>
    <t>6669-C</t>
  </si>
  <si>
    <t>6669-B</t>
  </si>
  <si>
    <t>1.1.2</t>
  </si>
  <si>
    <t>6669-D</t>
  </si>
  <si>
    <r>
      <t xml:space="preserve">MATTE BLACK PC / </t>
    </r>
    <r>
      <rPr>
        <b/>
        <u val="double"/>
        <sz val="13"/>
        <color indexed="8"/>
        <rFont val="宋体"/>
        <charset val="134"/>
      </rPr>
      <t>黑亚光</t>
    </r>
  </si>
  <si>
    <t>BASE ASSY</t>
  </si>
  <si>
    <t>TTL06-610TW-B01</t>
  </si>
  <si>
    <t>1.1.1.1.1</t>
  </si>
  <si>
    <t>1.1.1.1.2</t>
  </si>
  <si>
    <t>1.1.2.1</t>
  </si>
  <si>
    <t>1.1.2.2</t>
  </si>
  <si>
    <t>6669-E</t>
  </si>
  <si>
    <t>6669-G</t>
  </si>
  <si>
    <t>6669-H</t>
  </si>
  <si>
    <t>6669-I</t>
  </si>
  <si>
    <t>7.1.1.1</t>
  </si>
  <si>
    <t>7.1.1.2</t>
  </si>
  <si>
    <t>7.1.1.3</t>
  </si>
  <si>
    <t>6669-K</t>
  </si>
  <si>
    <t>6669-J</t>
  </si>
  <si>
    <t>6669-L</t>
  </si>
  <si>
    <t>6669-M</t>
  </si>
  <si>
    <t>6669-O</t>
  </si>
  <si>
    <t>SPACER(7.2IDx16ODx18LG)</t>
  </si>
  <si>
    <t>M6x40LG COACH BOLT</t>
  </si>
  <si>
    <t>PLASTIC WASHER(6.4IDx16ODx1.5THK)</t>
  </si>
  <si>
    <t>M6 WASHER (6.4IDx16ODx1.6THK)</t>
  </si>
  <si>
    <t>6669-P</t>
  </si>
  <si>
    <t>6669-Q</t>
  </si>
  <si>
    <t>6669-S</t>
  </si>
  <si>
    <t>M4x12LG POZI PAN HEAD SCREW</t>
  </si>
  <si>
    <t>4.8 BZP / 蓝白锌</t>
  </si>
  <si>
    <t>GB032018</t>
  </si>
  <si>
    <t>S (BZP / 蓝白锌)</t>
  </si>
  <si>
    <t>6630-26</t>
  </si>
  <si>
    <t>May-22-14</t>
  </si>
  <si>
    <t>6630-27</t>
  </si>
  <si>
    <t>TRANSPARENT</t>
  </si>
  <si>
    <t>BAGGED SWIVEL CASTER</t>
  </si>
  <si>
    <t>BAGGED VESA PLATE</t>
  </si>
  <si>
    <t xml:space="preserve">PLAIN 0.04mm THK POLYETHYLENE BAG </t>
  </si>
  <si>
    <t>BAGGED DVD TRAY</t>
  </si>
  <si>
    <t>BAGGED LEFT COLUMN</t>
  </si>
  <si>
    <t>BAGGED RIGHT COLUMN</t>
  </si>
  <si>
    <t>PLAIN 0.04mm THK POLYETHYLENE BAG</t>
  </si>
  <si>
    <t>BAGGED LEFT ARM</t>
  </si>
  <si>
    <t>BAGGED RIGHT ARM</t>
  </si>
  <si>
    <t>BAGGED CAMERA TRAY</t>
  </si>
  <si>
    <t>3.1.1</t>
  </si>
  <si>
    <t>3.1.2</t>
  </si>
  <si>
    <t>6.1.3</t>
  </si>
  <si>
    <t>7.1.1.1.1</t>
  </si>
  <si>
    <t>7.1.1.1.2</t>
  </si>
  <si>
    <t>7.1.1.1.3</t>
  </si>
  <si>
    <t>7.1.1.2.1</t>
  </si>
  <si>
    <t>7.1.1.2.2</t>
  </si>
  <si>
    <t>7.1.1.2.3</t>
  </si>
  <si>
    <t>7.1.1.2.4</t>
  </si>
  <si>
    <t>7.1.1.2.5</t>
  </si>
  <si>
    <t>7.1.1.4</t>
  </si>
  <si>
    <t>7.1.1.5</t>
  </si>
  <si>
    <t>8.1.1.4</t>
  </si>
  <si>
    <t>8.1.1.5</t>
  </si>
  <si>
    <t>9.1.1.1</t>
  </si>
  <si>
    <t>9.1.1.2</t>
  </si>
  <si>
    <t>9.1.1.3</t>
  </si>
  <si>
    <t>9.1.1.4</t>
  </si>
  <si>
    <t>9.1.1.5</t>
  </si>
  <si>
    <t>9.1.6</t>
  </si>
  <si>
    <t>9.1.7</t>
  </si>
  <si>
    <t>9.1.8</t>
  </si>
  <si>
    <t>BOX OF CASTERS</t>
  </si>
  <si>
    <t>PLAIN BROWN BOX</t>
  </si>
  <si>
    <t>2.1.1</t>
  </si>
  <si>
    <t>2.1.2</t>
  </si>
  <si>
    <t>APTC1100 BOX LID ASSY</t>
  </si>
  <si>
    <t>APTC1100 1C BROWN BOX LID</t>
  </si>
  <si>
    <t>APTC1100 BARCODE LABEL</t>
  </si>
  <si>
    <t>APTC1100 BOX BASE ASSY</t>
  </si>
  <si>
    <t>APTC1100 PLAIN BROWN BOX BASE</t>
  </si>
  <si>
    <t>PACKAGING STRAP</t>
  </si>
  <si>
    <t>472515</t>
  </si>
  <si>
    <t>1000 TV CART</t>
  </si>
  <si>
    <t>Sep-26-17</t>
  </si>
  <si>
    <t>M6 WASHER (6.4I/Dx16ODx1.5THK)</t>
  </si>
  <si>
    <t>SPACER(4.3IDx11ODx18THK)</t>
  </si>
  <si>
    <t>No10x10mmLG TYPE F POZI CSK HEAD SCREW</t>
  </si>
  <si>
    <t>6669-1</t>
  </si>
  <si>
    <t>DRG NOT SUPPLIED</t>
  </si>
  <si>
    <t>M5x8LG PEM TH STAND-OFF</t>
  </si>
  <si>
    <t>Aug-30-23</t>
  </si>
  <si>
    <t>6668-J</t>
  </si>
  <si>
    <t>6668-N</t>
  </si>
  <si>
    <t>6669-R</t>
  </si>
  <si>
    <t>Jun-29-18</t>
  </si>
  <si>
    <t>Jul-02-18</t>
  </si>
  <si>
    <t>Mar-03-22</t>
  </si>
  <si>
    <t>Sep-04-23</t>
  </si>
  <si>
    <t>Oct-17-18</t>
  </si>
  <si>
    <t>Aug-11-17</t>
  </si>
  <si>
    <t>Jun-03-25</t>
  </si>
  <si>
    <t>M5 WASHER (5.3IDx12ODx1THK)</t>
  </si>
  <si>
    <t>PLASTIC WASHER (8.2IDx15ODx4.5THK)</t>
  </si>
  <si>
    <t>6668-I</t>
  </si>
  <si>
    <t>M6x15LG RIVET NUT</t>
  </si>
  <si>
    <t>M6x14LG SOCKET CAP HEAD SCREW</t>
  </si>
  <si>
    <t>Jan-04-18</t>
  </si>
  <si>
    <t>TTV06-46TW-P04</t>
  </si>
  <si>
    <t>6668-1</t>
  </si>
  <si>
    <r>
      <t xml:space="preserve">8.8 ZP+BP / </t>
    </r>
    <r>
      <rPr>
        <sz val="13"/>
        <rFont val="Central gothic"/>
      </rPr>
      <t>黑锌</t>
    </r>
  </si>
  <si>
    <r>
      <t xml:space="preserve">4.8 ZP+BP / </t>
    </r>
    <r>
      <rPr>
        <sz val="13"/>
        <rFont val="Central gothic"/>
      </rPr>
      <t>黑锌</t>
    </r>
  </si>
  <si>
    <r>
      <t xml:space="preserve">BLACK / </t>
    </r>
    <r>
      <rPr>
        <sz val="13"/>
        <color indexed="8"/>
        <rFont val="central gothic"/>
      </rPr>
      <t>黑色</t>
    </r>
  </si>
  <si>
    <t>APTC1100 INSTRUCTION LEAFLET (EN)</t>
  </si>
  <si>
    <t>WFSL1001TC</t>
  </si>
  <si>
    <t>M8 WASHER (8.4I/Dx20ODx1.5THK)</t>
  </si>
  <si>
    <t>N</t>
  </si>
  <si>
    <t>O</t>
  </si>
  <si>
    <t>P</t>
  </si>
  <si>
    <t>S</t>
  </si>
  <si>
    <t>T</t>
  </si>
  <si>
    <t>U</t>
  </si>
  <si>
    <t>V</t>
  </si>
  <si>
    <t>X</t>
  </si>
  <si>
    <t>Y</t>
  </si>
  <si>
    <t>M-A</t>
  </si>
  <si>
    <t>M-B</t>
  </si>
  <si>
    <t>M-C</t>
  </si>
  <si>
    <t>M-D</t>
  </si>
  <si>
    <t>M-E</t>
  </si>
  <si>
    <t>M-F</t>
  </si>
  <si>
    <t>M-G</t>
  </si>
  <si>
    <t>M-H</t>
  </si>
  <si>
    <t>TRACK LABEL (ATTACHED TO UNDERSIDE OF DVD TRAY)</t>
  </si>
  <si>
    <t>PRINTED COMPARTMENTALISED FIXINGS BAG (STD BASIC RECYCLING)</t>
  </si>
  <si>
    <t>(469024)</t>
  </si>
  <si>
    <t>BAGGED ITEMS</t>
  </si>
  <si>
    <t>CLOSED PLAIN POLYETHENE ZIP TIE BAG</t>
  </si>
  <si>
    <t>5.1.1</t>
  </si>
  <si>
    <t>5.1.2</t>
  </si>
  <si>
    <t>5.1.3</t>
  </si>
  <si>
    <t>5.1.3.1</t>
  </si>
  <si>
    <t>5.1.3.2</t>
  </si>
  <si>
    <t>5.1.4</t>
  </si>
  <si>
    <t>5.1.5</t>
  </si>
  <si>
    <t>5.1.6</t>
  </si>
  <si>
    <t>6.1.1.1</t>
  </si>
  <si>
    <t>6.1.1.1.1</t>
  </si>
  <si>
    <t>6.1.1.1.2</t>
  </si>
  <si>
    <t>6.1.1.1.3</t>
  </si>
  <si>
    <t>6.1.1.2</t>
  </si>
  <si>
    <t>6.1.1.2.1</t>
  </si>
  <si>
    <t>6.1.1.2.2</t>
  </si>
  <si>
    <t>6.1.1.2.3</t>
  </si>
  <si>
    <t>6.1.1.2.4</t>
  </si>
  <si>
    <t>6.1.1.2.5</t>
  </si>
  <si>
    <t>6.1.1.3</t>
  </si>
  <si>
    <t>6.1.1.4</t>
  </si>
  <si>
    <t>6.1.1.5</t>
  </si>
  <si>
    <t>6.1.2.1</t>
  </si>
  <si>
    <t>6.1.2.2</t>
  </si>
  <si>
    <t>6.1.2.3</t>
  </si>
  <si>
    <t>6.1.2.4</t>
  </si>
  <si>
    <t>8.1.4</t>
  </si>
  <si>
    <t>8.1.5</t>
  </si>
  <si>
    <t>8.1.6</t>
  </si>
  <si>
    <t>8.1.7</t>
  </si>
  <si>
    <t>8.1.8</t>
  </si>
  <si>
    <t>12.1.1</t>
  </si>
  <si>
    <t>12.1.2</t>
  </si>
  <si>
    <t>6999-T</t>
  </si>
  <si>
    <t>WFSL1001TC TRACK LABEL PLACEMENT (TTL06-610TW)</t>
  </si>
  <si>
    <t>BAGGED CROSS BAR</t>
  </si>
  <si>
    <t>11.1.1</t>
  </si>
  <si>
    <t>11.1.2</t>
  </si>
  <si>
    <t>11.1.3</t>
  </si>
  <si>
    <t>SINGLE CORRUGATED PROTECTOR CARD</t>
  </si>
  <si>
    <t>DVD CROSS BAR ASSY</t>
  </si>
  <si>
    <t>BAGGED DVD CROSS BAR</t>
  </si>
  <si>
    <t>03</t>
  </si>
  <si>
    <t>1000 TV CART (WFSL1001EC)</t>
  </si>
  <si>
    <t>WFSL1001EC FITTINGS SET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</si>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</sst>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d/mm/yy"/>
    <numFmt numFmtId="177" formatCode="dd/mm/yy;@"/>
    <numFmt numFmtId="178" formatCode="0.00_ "/>
  </numFmts>
  <fonts count="45">
    <font>
      <sz val="11"/>
      <color indexed="8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1"/>
      <name val="Calibri"/>
      <family val="2"/>
    </font>
    <font>
      <sz val="9"/>
      <color indexed="8"/>
      <name val="Century Gothic"/>
      <family val="2"/>
    </font>
    <font>
      <b/>
      <sz val="11"/>
      <color indexed="8"/>
      <name val="Calibri"/>
      <family val="2"/>
    </font>
    <font>
      <b/>
      <sz val="13"/>
      <color indexed="8"/>
      <name val="宋体"/>
      <charset val="134"/>
    </font>
    <font>
      <b/>
      <u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u val="double"/>
      <sz val="13"/>
      <color indexed="8"/>
      <name val="宋体"/>
      <charset val="134"/>
    </font>
    <font>
      <b/>
      <i/>
      <u val="double"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name val="Central gothic"/>
    </font>
    <font>
      <sz val="13"/>
      <color indexed="8"/>
      <name val="central gothic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1"/>
      <color rgb="FFFF0000"/>
      <name val="Calibri"/>
      <family val="2"/>
    </font>
    <font>
      <b/>
      <sz val="13"/>
      <color rgb="FF000000"/>
      <name val="Century Gothic"/>
      <family val="2"/>
    </font>
    <font>
      <b/>
      <i/>
      <u val="double"/>
      <sz val="13"/>
      <color theme="1"/>
      <name val="Century Gothic"/>
      <family val="2"/>
    </font>
    <font>
      <b/>
      <i/>
      <u val="double"/>
      <sz val="13"/>
      <color rgb="FF4F81BD"/>
      <name val="Century Gothic"/>
      <family val="2"/>
    </font>
    <font>
      <b/>
      <i/>
      <u val="double"/>
      <sz val="11"/>
      <color theme="1"/>
      <name val="Calibri"/>
      <family val="2"/>
      <scheme val="minor"/>
    </font>
    <font>
      <b/>
      <u val="double"/>
      <sz val="13"/>
      <color theme="1"/>
      <name val="Century Gothic"/>
      <family val="2"/>
    </font>
    <font>
      <u val="double"/>
      <sz val="13"/>
      <color theme="1"/>
      <name val="Century Gothic"/>
      <family val="2"/>
    </font>
    <font>
      <b/>
      <u val="double"/>
      <sz val="11"/>
      <color theme="1"/>
      <name val="Calibri"/>
      <family val="2"/>
      <scheme val="minor"/>
    </font>
    <font>
      <b/>
      <u/>
      <sz val="13"/>
      <color theme="1"/>
      <name val="Century Gothic"/>
      <family val="2"/>
    </font>
    <font>
      <u/>
      <sz val="13"/>
      <color theme="1"/>
      <name val="Century Gothic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3"/>
      <color theme="4"/>
      <name val="Century Gothic"/>
      <family val="2"/>
    </font>
    <font>
      <sz val="11"/>
      <color theme="1"/>
      <name val="Calibri"/>
      <family val="2"/>
      <scheme val="minor"/>
    </font>
    <font>
      <b/>
      <sz val="13"/>
      <color rgb="FF4F81BD"/>
      <name val="Century Gothic"/>
      <family val="2"/>
    </font>
    <font>
      <b/>
      <u val="double"/>
      <sz val="13"/>
      <color rgb="FF4F81BD"/>
      <name val="Century Gothic"/>
      <family val="2"/>
    </font>
    <font>
      <sz val="13"/>
      <color theme="1"/>
      <name val="宋体"/>
      <charset val="134"/>
    </font>
    <font>
      <b/>
      <u/>
      <sz val="13"/>
      <color rgb="FF4F81BD"/>
      <name val="Century Gothic"/>
      <family val="2"/>
    </font>
    <font>
      <b/>
      <sz val="13"/>
      <color theme="4"/>
      <name val="Century Gothic"/>
      <family val="2"/>
    </font>
    <font>
      <sz val="13"/>
      <color theme="0" tint="-0.249977111117893"/>
      <name val="Century Gothic"/>
      <family val="2"/>
    </font>
    <font>
      <sz val="13"/>
      <color theme="4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16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left" vertical="center"/>
    </xf>
    <xf numFmtId="0" fontId="23" fillId="0" borderId="0" xfId="0" applyFont="1" applyFill="1" applyBorder="1" applyAlignment="1">
      <alignment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49" fontId="22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 applyProtection="1">
      <alignment horizontal="left" vertical="center"/>
    </xf>
    <xf numFmtId="0" fontId="22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>
      <alignment horizontal="center"/>
    </xf>
    <xf numFmtId="0" fontId="23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NumberFormat="1" applyFont="1" applyFill="1" applyAlignment="1">
      <alignment horizontal="center" vertical="center" wrapText="1"/>
    </xf>
    <xf numFmtId="0" fontId="24" fillId="0" borderId="0" xfId="0" applyFont="1" applyFill="1"/>
    <xf numFmtId="178" fontId="23" fillId="0" borderId="0" xfId="0" applyNumberFormat="1" applyFont="1" applyFill="1" applyAlignment="1">
      <alignment horizontal="center" vertical="center" wrapText="1"/>
    </xf>
    <xf numFmtId="49" fontId="4" fillId="0" borderId="0" xfId="0" quotePrefix="1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26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/>
    </xf>
    <xf numFmtId="0" fontId="28" fillId="0" borderId="0" xfId="0" applyFont="1" applyFill="1"/>
    <xf numFmtId="0" fontId="29" fillId="0" borderId="0" xfId="0" applyFont="1" applyFill="1" applyAlignment="1">
      <alignment horizontal="center" vertical="center" wrapText="1"/>
    </xf>
    <xf numFmtId="49" fontId="16" fillId="0" borderId="0" xfId="0" applyNumberFormat="1" applyFont="1" applyFill="1" applyBorder="1" applyAlignment="1" applyProtection="1">
      <alignment horizontal="left" vertical="center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NumberFormat="1" applyFont="1" applyFill="1" applyBorder="1" applyAlignment="1" applyProtection="1">
      <alignment horizontal="center" vertical="center"/>
    </xf>
    <xf numFmtId="49" fontId="29" fillId="0" borderId="0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/>
    </xf>
    <xf numFmtId="0" fontId="31" fillId="0" borderId="0" xfId="0" applyFont="1" applyFill="1"/>
    <xf numFmtId="0" fontId="32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33" fillId="0" borderId="0" xfId="0" applyFont="1" applyFill="1" applyBorder="1" applyAlignment="1">
      <alignment vertical="center" wrapText="1"/>
    </xf>
    <xf numFmtId="0" fontId="32" fillId="0" borderId="0" xfId="0" applyNumberFormat="1" applyFont="1" applyFill="1" applyBorder="1" applyAlignment="1" applyProtection="1">
      <alignment horizontal="center" vertical="center"/>
    </xf>
    <xf numFmtId="49" fontId="32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/>
    </xf>
    <xf numFmtId="0" fontId="34" fillId="0" borderId="0" xfId="0" applyFont="1" applyFill="1"/>
    <xf numFmtId="0" fontId="35" fillId="0" borderId="0" xfId="0" applyFont="1" applyFill="1"/>
    <xf numFmtId="49" fontId="4" fillId="0" borderId="0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49" fontId="23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0" fontId="32" fillId="0" borderId="0" xfId="0" applyFont="1" applyFill="1" applyBorder="1" applyAlignment="1">
      <alignment vertical="center" wrapText="1"/>
    </xf>
    <xf numFmtId="0" fontId="32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horizontal="center" vertical="center" wrapText="1"/>
    </xf>
    <xf numFmtId="0" fontId="36" fillId="0" borderId="0" xfId="0" applyNumberFormat="1" applyFont="1" applyFill="1" applyAlignment="1">
      <alignment horizontal="center" vertical="center" wrapText="1"/>
    </xf>
    <xf numFmtId="0" fontId="14" fillId="0" borderId="0" xfId="0" applyFont="1" applyFill="1"/>
    <xf numFmtId="0" fontId="22" fillId="0" borderId="0" xfId="0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 wrapText="1"/>
    </xf>
    <xf numFmtId="0" fontId="10" fillId="0" borderId="0" xfId="0" applyFont="1" applyFill="1"/>
    <xf numFmtId="0" fontId="37" fillId="0" borderId="0" xfId="0" applyFont="1" applyFill="1"/>
    <xf numFmtId="0" fontId="1" fillId="0" borderId="0" xfId="0" applyFont="1" applyFill="1" applyAlignment="1">
      <alignment horizontal="left" vertical="center" shrinkToFit="1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/>
    <xf numFmtId="0" fontId="4" fillId="0" borderId="0" xfId="0" applyFont="1" applyFill="1"/>
    <xf numFmtId="0" fontId="1" fillId="0" borderId="0" xfId="0" applyFont="1" applyFill="1" applyAlignment="1">
      <alignment horizontal="left"/>
    </xf>
    <xf numFmtId="0" fontId="38" fillId="0" borderId="0" xfId="0" applyNumberFormat="1" applyFont="1" applyFill="1" applyAlignment="1">
      <alignment horizontal="center"/>
    </xf>
    <xf numFmtId="0" fontId="0" fillId="0" borderId="0" xfId="0" applyFont="1" applyFill="1"/>
    <xf numFmtId="0" fontId="15" fillId="0" borderId="0" xfId="0" applyFont="1" applyFill="1"/>
    <xf numFmtId="0" fontId="29" fillId="0" borderId="0" xfId="0" applyFont="1" applyFill="1" applyBorder="1" applyAlignment="1">
      <alignment vertical="center" wrapText="1"/>
    </xf>
    <xf numFmtId="0" fontId="29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9" fillId="0" borderId="0" xfId="0" applyNumberFormat="1" applyFont="1" applyFill="1" applyAlignment="1">
      <alignment horizontal="center" vertical="center" wrapText="1"/>
    </xf>
    <xf numFmtId="0" fontId="39" fillId="0" borderId="0" xfId="0" applyNumberFormat="1" applyFont="1" applyFill="1" applyAlignment="1">
      <alignment horizontal="center"/>
    </xf>
    <xf numFmtId="0" fontId="18" fillId="0" borderId="0" xfId="0" applyFont="1" applyFill="1"/>
    <xf numFmtId="0" fontId="26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30" fillId="0" borderId="0" xfId="0" applyFont="1" applyFill="1" applyBorder="1" applyAlignment="1">
      <alignment vertical="center" wrapText="1"/>
    </xf>
    <xf numFmtId="0" fontId="40" fillId="0" borderId="0" xfId="0" applyNumberFormat="1" applyFont="1" applyFill="1" applyAlignment="1">
      <alignment horizontal="center" vertical="center" wrapText="1"/>
    </xf>
    <xf numFmtId="0" fontId="8" fillId="0" borderId="0" xfId="0" applyFont="1" applyFill="1"/>
    <xf numFmtId="0" fontId="35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41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0" fontId="42" fillId="0" borderId="0" xfId="0" applyNumberFormat="1" applyFont="1" applyFill="1" applyAlignment="1">
      <alignment horizontal="center" vertical="center" wrapText="1"/>
    </xf>
    <xf numFmtId="0" fontId="42" fillId="0" borderId="0" xfId="0" applyFont="1" applyFill="1" applyAlignment="1">
      <alignment horizontal="center" vertical="center" wrapText="1"/>
    </xf>
    <xf numFmtId="49" fontId="43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4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44" fillId="0" borderId="2" xfId="0" applyFont="1" applyFill="1" applyBorder="1" applyAlignment="1">
      <alignment horizontal="center"/>
    </xf>
    <xf numFmtId="0" fontId="44" fillId="0" borderId="3" xfId="0" applyFont="1" applyFill="1" applyBorder="1" applyAlignment="1">
      <alignment horizontal="right"/>
    </xf>
    <xf numFmtId="0" fontId="44" fillId="0" borderId="4" xfId="0" applyNumberFormat="1" applyFont="1" applyFill="1" applyBorder="1" applyAlignment="1">
      <alignment horizontal="center"/>
    </xf>
    <xf numFmtId="0" fontId="23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Fill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23" fillId="0" borderId="0" xfId="0" applyNumberFormat="1" applyFont="1" applyAlignment="1">
      <alignment horizontal="left" vertical="center"/>
    </xf>
    <xf numFmtId="0" fontId="1" fillId="0" borderId="0" xfId="0" applyFont="1"/>
  </cellXfs>
  <cellStyles count="3">
    <cellStyle name="Normal" xfId="0" builtinId="0"/>
    <cellStyle name="Normal 2" xfId="1" xr:uid="{1002E76D-59CA-4284-BC5A-24CBB346E01D}"/>
    <cellStyle name="Normal 3" xfId="2" xr:uid="{F006F015-2DF5-4BA6-A86F-09C9C64600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E656-863B-4146-889E-80CA6AE39157}">
  <sheetPr>
    <pageSetUpPr fitToPage="1"/>
  </sheetPr>
  <dimension ref="A1:K201"/>
  <sheetViews>
    <sheetView tabSelected="1" zoomScale="70" zoomScaleNormal="70" workbookViewId="0">
      <pane ySplit="3" topLeftCell="A162" activePane="bottomLeft" state="frozen"/>
      <selection pane="bottomLeft"/>
    </sheetView>
  </sheetViews>
  <sheetFormatPr defaultRowHeight="16.5"/>
  <cols>
    <col min="1" max="1" width="12.5703125" style="111" customWidth="1"/>
    <col min="2" max="2" width="65.5703125" style="1" customWidth="1"/>
    <col min="3" max="3" width="14.7109375" style="112" customWidth="1"/>
    <col min="4" max="4" width="28.7109375" style="113" customWidth="1"/>
    <col min="5" max="5" width="8.5703125" style="113" customWidth="1"/>
    <col min="6" max="6" width="12.5703125" style="1" customWidth="1"/>
    <col min="7" max="7" width="15.5703125" style="39" customWidth="1"/>
    <col min="8" max="8" width="30.5703125" style="45" customWidth="1"/>
    <col min="9" max="9" width="8.5703125" style="45" customWidth="1"/>
    <col min="10" max="10" width="15.5703125" style="45" customWidth="1"/>
    <col min="11" max="16384" width="9.140625" style="1"/>
  </cols>
  <sheetData>
    <row r="1" spans="1:10">
      <c r="A1" s="53"/>
      <c r="B1" s="54" t="s">
        <v>0</v>
      </c>
      <c r="C1" s="55" t="s">
        <v>1</v>
      </c>
      <c r="D1" s="3" t="s">
        <v>2</v>
      </c>
      <c r="E1" s="3"/>
      <c r="F1" s="3" t="s">
        <v>3</v>
      </c>
      <c r="G1" s="56" t="s">
        <v>4</v>
      </c>
      <c r="H1" s="57" t="s">
        <v>5</v>
      </c>
    </row>
    <row r="2" spans="1:10" s="2" customFormat="1" ht="33" customHeight="1">
      <c r="A2" s="58"/>
      <c r="B2" s="59" t="s">
        <v>437</v>
      </c>
      <c r="C2" s="60" t="s">
        <v>254</v>
      </c>
      <c r="D2" s="61" t="s">
        <v>6</v>
      </c>
      <c r="E2" s="62"/>
      <c r="F2" s="63">
        <v>45995</v>
      </c>
      <c r="G2" s="64" t="s">
        <v>436</v>
      </c>
      <c r="H2" s="65" t="s">
        <v>7</v>
      </c>
      <c r="I2" s="66"/>
      <c r="J2" s="66"/>
    </row>
    <row r="3" spans="1:10" s="3" customFormat="1" ht="33">
      <c r="A3" s="53" t="s">
        <v>8</v>
      </c>
      <c r="B3" s="54" t="s">
        <v>9</v>
      </c>
      <c r="C3" s="55" t="s">
        <v>10</v>
      </c>
      <c r="D3" s="3" t="s">
        <v>2</v>
      </c>
      <c r="E3" s="3" t="s">
        <v>11</v>
      </c>
      <c r="F3" s="3" t="s">
        <v>12</v>
      </c>
      <c r="G3" s="55" t="s">
        <v>4</v>
      </c>
      <c r="H3" s="55" t="s">
        <v>13</v>
      </c>
      <c r="I3" s="67" t="s">
        <v>14</v>
      </c>
      <c r="J3" s="67" t="s">
        <v>15</v>
      </c>
    </row>
    <row r="4" spans="1:10" s="75" customFormat="1" ht="16.5" customHeight="1">
      <c r="A4" s="68">
        <v>1</v>
      </c>
      <c r="B4" s="69" t="s">
        <v>263</v>
      </c>
      <c r="C4" s="68" t="s">
        <v>203</v>
      </c>
      <c r="D4" s="70"/>
      <c r="E4" s="68"/>
      <c r="F4" s="71">
        <v>1</v>
      </c>
      <c r="G4" s="147" t="s">
        <v>203</v>
      </c>
      <c r="H4" s="72" t="s">
        <v>203</v>
      </c>
      <c r="I4" s="73" t="s">
        <v>19</v>
      </c>
      <c r="J4" s="74">
        <f>F5*J5+F14*J14</f>
        <v>11105.42</v>
      </c>
    </row>
    <row r="5" spans="1:10" s="83" customFormat="1" ht="16.5" customHeight="1">
      <c r="A5" s="76">
        <v>1.1000000000000001</v>
      </c>
      <c r="B5" s="77" t="s">
        <v>16</v>
      </c>
      <c r="C5" s="76" t="s">
        <v>255</v>
      </c>
      <c r="D5" s="78" t="s">
        <v>262</v>
      </c>
      <c r="E5" s="76"/>
      <c r="F5" s="79">
        <v>1</v>
      </c>
      <c r="G5" s="76" t="s">
        <v>17</v>
      </c>
      <c r="H5" s="80" t="s">
        <v>18</v>
      </c>
      <c r="I5" s="81"/>
      <c r="J5" s="82">
        <f>F6*J6+F11*J11</f>
        <v>11060.84</v>
      </c>
    </row>
    <row r="6" spans="1:10" s="91" customFormat="1" ht="16.5" customHeight="1">
      <c r="A6" s="84" t="s">
        <v>24</v>
      </c>
      <c r="B6" s="85" t="s">
        <v>20</v>
      </c>
      <c r="C6" s="84" t="s">
        <v>259</v>
      </c>
      <c r="D6" s="86" t="s">
        <v>21</v>
      </c>
      <c r="E6" s="84"/>
      <c r="F6" s="87">
        <v>1</v>
      </c>
      <c r="G6" s="84" t="s">
        <v>22</v>
      </c>
      <c r="H6" s="88" t="s">
        <v>23</v>
      </c>
      <c r="I6" s="89"/>
      <c r="J6" s="90">
        <f>F7*J7+F10*J10</f>
        <v>7982.84</v>
      </c>
    </row>
    <row r="7" spans="1:10" s="92" customFormat="1" ht="16.5" customHeight="1">
      <c r="A7" s="36" t="s">
        <v>27</v>
      </c>
      <c r="B7" s="5" t="s">
        <v>25</v>
      </c>
      <c r="C7" s="36" t="s">
        <v>261</v>
      </c>
      <c r="D7" s="6" t="s">
        <v>21</v>
      </c>
      <c r="E7" s="36"/>
      <c r="F7" s="7">
        <v>1</v>
      </c>
      <c r="G7" s="36" t="s">
        <v>22</v>
      </c>
      <c r="H7" s="8" t="s">
        <v>26</v>
      </c>
      <c r="I7" s="41"/>
      <c r="J7" s="14">
        <f t="array" ref="J7">SUMPRODUCT(F8:F9*J8:J9)</f>
        <v>4217.84</v>
      </c>
    </row>
    <row r="8" spans="1:10" s="92" customFormat="1" ht="16.5" customHeight="1">
      <c r="A8" s="33" t="s">
        <v>265</v>
      </c>
      <c r="B8" s="9" t="s">
        <v>28</v>
      </c>
      <c r="C8" s="33"/>
      <c r="D8" s="6" t="s">
        <v>21</v>
      </c>
      <c r="E8" s="33"/>
      <c r="F8" s="10">
        <v>1</v>
      </c>
      <c r="G8" s="146" t="s">
        <v>346</v>
      </c>
      <c r="H8" s="11" t="s">
        <v>29</v>
      </c>
      <c r="I8" s="41"/>
      <c r="J8" s="41">
        <v>3925</v>
      </c>
    </row>
    <row r="9" spans="1:10" s="47" customFormat="1" ht="16.5" customHeight="1">
      <c r="A9" s="33" t="s">
        <v>266</v>
      </c>
      <c r="B9" s="9" t="s">
        <v>31</v>
      </c>
      <c r="C9" s="33"/>
      <c r="D9" s="6" t="s">
        <v>21</v>
      </c>
      <c r="E9" s="33"/>
      <c r="F9" s="10">
        <v>2</v>
      </c>
      <c r="G9" s="146" t="s">
        <v>346</v>
      </c>
      <c r="H9" s="11" t="s">
        <v>32</v>
      </c>
      <c r="I9" s="41"/>
      <c r="J9" s="41">
        <v>146.41999999999999</v>
      </c>
    </row>
    <row r="10" spans="1:10" s="47" customFormat="1" ht="16.5" customHeight="1">
      <c r="A10" s="33" t="s">
        <v>30</v>
      </c>
      <c r="B10" s="9" t="s">
        <v>33</v>
      </c>
      <c r="C10" s="33"/>
      <c r="D10" s="6" t="s">
        <v>21</v>
      </c>
      <c r="E10" s="33"/>
      <c r="F10" s="10">
        <v>1</v>
      </c>
      <c r="G10" s="146" t="s">
        <v>346</v>
      </c>
      <c r="H10" s="11" t="s">
        <v>34</v>
      </c>
      <c r="I10" s="41"/>
      <c r="J10" s="41">
        <v>3765</v>
      </c>
    </row>
    <row r="11" spans="1:10" s="92" customFormat="1" ht="16.5" customHeight="1">
      <c r="A11" s="36" t="s">
        <v>260</v>
      </c>
      <c r="B11" s="5" t="s">
        <v>35</v>
      </c>
      <c r="C11" s="36" t="s">
        <v>258</v>
      </c>
      <c r="D11" s="6" t="s">
        <v>21</v>
      </c>
      <c r="E11" s="36"/>
      <c r="F11" s="7">
        <v>2</v>
      </c>
      <c r="G11" s="35" t="s">
        <v>364</v>
      </c>
      <c r="H11" s="8" t="s">
        <v>36</v>
      </c>
      <c r="I11" s="41"/>
      <c r="J11" s="14">
        <f t="array" ref="J11">SUMPRODUCT(F12:F13*J12:J13)</f>
        <v>1539</v>
      </c>
    </row>
    <row r="12" spans="1:10" s="47" customFormat="1" ht="16.5" customHeight="1">
      <c r="A12" s="33" t="s">
        <v>267</v>
      </c>
      <c r="B12" s="9" t="s">
        <v>37</v>
      </c>
      <c r="C12" s="33"/>
      <c r="D12" s="6" t="s">
        <v>21</v>
      </c>
      <c r="E12" s="33"/>
      <c r="F12" s="10">
        <v>1</v>
      </c>
      <c r="G12" s="146" t="s">
        <v>346</v>
      </c>
      <c r="H12" s="11" t="s">
        <v>38</v>
      </c>
      <c r="I12" s="41"/>
      <c r="J12" s="41">
        <v>1521.83</v>
      </c>
    </row>
    <row r="13" spans="1:10" s="47" customFormat="1" ht="16.5" customHeight="1">
      <c r="A13" s="33" t="s">
        <v>268</v>
      </c>
      <c r="B13" s="9" t="s">
        <v>39</v>
      </c>
      <c r="C13" s="33"/>
      <c r="D13" s="6" t="s">
        <v>21</v>
      </c>
      <c r="E13" s="33"/>
      <c r="F13" s="10">
        <v>2</v>
      </c>
      <c r="G13" s="146" t="s">
        <v>346</v>
      </c>
      <c r="H13" s="11" t="s">
        <v>40</v>
      </c>
      <c r="I13" s="41"/>
      <c r="J13" s="41">
        <v>8.5850000000000009</v>
      </c>
    </row>
    <row r="14" spans="1:10" s="92" customFormat="1" ht="16.5" customHeight="1">
      <c r="A14" s="33">
        <v>1.2</v>
      </c>
      <c r="B14" s="93" t="s">
        <v>41</v>
      </c>
      <c r="C14" s="33"/>
      <c r="D14" s="6" t="s">
        <v>369</v>
      </c>
      <c r="E14" s="33"/>
      <c r="F14" s="94">
        <v>4</v>
      </c>
      <c r="G14" s="146" t="s">
        <v>346</v>
      </c>
      <c r="H14" s="95" t="s">
        <v>42</v>
      </c>
      <c r="I14" s="41"/>
      <c r="J14" s="52">
        <v>11.145</v>
      </c>
    </row>
    <row r="15" spans="1:10" s="47" customFormat="1" ht="16.5" customHeight="1">
      <c r="A15" s="33"/>
      <c r="B15" s="9"/>
      <c r="C15" s="33"/>
      <c r="D15" s="6"/>
      <c r="E15" s="33"/>
      <c r="F15" s="10"/>
      <c r="G15" s="33"/>
      <c r="H15" s="11"/>
      <c r="I15" s="41"/>
      <c r="J15" s="41"/>
    </row>
    <row r="16" spans="1:10" s="102" customFormat="1" ht="16.5" customHeight="1">
      <c r="A16" s="84">
        <v>2</v>
      </c>
      <c r="B16" s="96" t="s">
        <v>329</v>
      </c>
      <c r="C16" s="84" t="s">
        <v>203</v>
      </c>
      <c r="D16" s="97"/>
      <c r="E16" s="84"/>
      <c r="F16" s="98">
        <v>1</v>
      </c>
      <c r="G16" s="84" t="s">
        <v>203</v>
      </c>
      <c r="H16" s="99" t="s">
        <v>203</v>
      </c>
      <c r="I16" s="100"/>
      <c r="J16" s="101">
        <f>(J17*F17)+(J20*F20)</f>
        <v>2594.3980000000001</v>
      </c>
    </row>
    <row r="17" spans="1:10" s="107" customFormat="1" ht="16.5" customHeight="1">
      <c r="A17" s="36">
        <v>2.1</v>
      </c>
      <c r="B17" s="21" t="s">
        <v>296</v>
      </c>
      <c r="C17" s="36" t="s">
        <v>203</v>
      </c>
      <c r="D17" s="103"/>
      <c r="E17" s="36"/>
      <c r="F17" s="104">
        <v>4</v>
      </c>
      <c r="G17" s="36" t="s">
        <v>203</v>
      </c>
      <c r="H17" s="105" t="s">
        <v>203</v>
      </c>
      <c r="I17" s="106"/>
      <c r="J17" s="14">
        <f t="array" ref="J17">SUMPRODUCT(F18:F19*J18:J19)</f>
        <v>585.01700000000005</v>
      </c>
    </row>
    <row r="18" spans="1:10" s="108" customFormat="1" ht="16.5" customHeight="1">
      <c r="A18" s="33" t="s">
        <v>331</v>
      </c>
      <c r="B18" s="93" t="s">
        <v>43</v>
      </c>
      <c r="C18" s="33"/>
      <c r="D18" s="6" t="s">
        <v>21</v>
      </c>
      <c r="E18" s="33"/>
      <c r="F18" s="94">
        <v>1</v>
      </c>
      <c r="G18" s="146" t="s">
        <v>346</v>
      </c>
      <c r="H18" s="95" t="s">
        <v>44</v>
      </c>
      <c r="I18" s="41" t="s">
        <v>45</v>
      </c>
      <c r="J18" s="52">
        <v>582</v>
      </c>
    </row>
    <row r="19" spans="1:10" s="108" customFormat="1" ht="16.5" customHeight="1">
      <c r="A19" s="33" t="s">
        <v>332</v>
      </c>
      <c r="B19" s="93" t="s">
        <v>298</v>
      </c>
      <c r="C19" s="33" t="s">
        <v>203</v>
      </c>
      <c r="D19" s="109" t="s">
        <v>295</v>
      </c>
      <c r="E19" s="33"/>
      <c r="F19" s="94">
        <v>1</v>
      </c>
      <c r="G19" s="110" t="s">
        <v>203</v>
      </c>
      <c r="H19" s="95" t="s">
        <v>203</v>
      </c>
      <c r="I19" s="41"/>
      <c r="J19" s="52">
        <v>3.0169999999999999</v>
      </c>
    </row>
    <row r="20" spans="1:10" s="108" customFormat="1" ht="16.5" customHeight="1">
      <c r="A20" s="33">
        <v>2.2000000000000002</v>
      </c>
      <c r="B20" s="93" t="s">
        <v>330</v>
      </c>
      <c r="C20" s="33" t="s">
        <v>366</v>
      </c>
      <c r="D20" s="109"/>
      <c r="E20" s="33"/>
      <c r="F20" s="94">
        <v>1</v>
      </c>
      <c r="G20" s="33" t="s">
        <v>341</v>
      </c>
      <c r="H20" s="149" t="s">
        <v>365</v>
      </c>
      <c r="I20" s="41"/>
      <c r="J20" s="52">
        <v>254.33</v>
      </c>
    </row>
    <row r="21" spans="1:10" s="92" customFormat="1" ht="16.5" customHeight="1">
      <c r="A21" s="36"/>
      <c r="B21" s="12"/>
      <c r="D21" s="6"/>
      <c r="E21" s="36"/>
      <c r="F21" s="13"/>
    </row>
    <row r="22" spans="1:10" s="102" customFormat="1" ht="16.5" customHeight="1">
      <c r="A22" s="84">
        <v>3</v>
      </c>
      <c r="B22" s="96" t="s">
        <v>297</v>
      </c>
      <c r="C22" s="84" t="s">
        <v>203</v>
      </c>
      <c r="D22" s="97"/>
      <c r="E22" s="84"/>
      <c r="F22" s="98">
        <v>1</v>
      </c>
      <c r="G22" s="84" t="s">
        <v>203</v>
      </c>
      <c r="H22" s="99" t="s">
        <v>203</v>
      </c>
      <c r="I22" s="100"/>
      <c r="J22" s="101">
        <f>(J23*F23)+(J26+F26)</f>
        <v>3195.22</v>
      </c>
    </row>
    <row r="23" spans="1:10" s="92" customFormat="1" ht="16.5" customHeight="1">
      <c r="A23" s="36">
        <v>3.1</v>
      </c>
      <c r="B23" s="5" t="s">
        <v>46</v>
      </c>
      <c r="C23" s="36" t="s">
        <v>278</v>
      </c>
      <c r="D23" s="6" t="s">
        <v>21</v>
      </c>
      <c r="E23" s="36"/>
      <c r="F23" s="7">
        <v>1</v>
      </c>
      <c r="G23" s="36" t="s">
        <v>47</v>
      </c>
      <c r="H23" s="8" t="s">
        <v>48</v>
      </c>
      <c r="I23" s="106" t="s">
        <v>49</v>
      </c>
      <c r="J23" s="14">
        <f t="array" ref="J23">SUMPRODUCT(F24:F25*J24:J25)</f>
        <v>3179.02</v>
      </c>
    </row>
    <row r="24" spans="1:10" s="47" customFormat="1" ht="16.5" customHeight="1">
      <c r="A24" s="33" t="s">
        <v>306</v>
      </c>
      <c r="B24" s="9" t="s">
        <v>50</v>
      </c>
      <c r="C24" s="33"/>
      <c r="D24" s="6" t="s">
        <v>51</v>
      </c>
      <c r="E24" s="33"/>
      <c r="F24" s="10">
        <v>1</v>
      </c>
      <c r="G24" s="146" t="s">
        <v>346</v>
      </c>
      <c r="H24" s="11" t="s">
        <v>52</v>
      </c>
      <c r="I24" s="41"/>
      <c r="J24" s="41">
        <v>3172.25</v>
      </c>
    </row>
    <row r="25" spans="1:10" s="47" customFormat="1" ht="16.5" customHeight="1">
      <c r="A25" s="33" t="s">
        <v>307</v>
      </c>
      <c r="B25" s="9" t="s">
        <v>362</v>
      </c>
      <c r="C25" s="33"/>
      <c r="D25" s="6" t="s">
        <v>54</v>
      </c>
      <c r="E25" s="33"/>
      <c r="F25" s="10">
        <v>2</v>
      </c>
      <c r="G25" s="146" t="s">
        <v>346</v>
      </c>
      <c r="H25" s="11" t="s">
        <v>55</v>
      </c>
      <c r="I25" s="41"/>
      <c r="J25" s="41">
        <v>3.3849999999999998</v>
      </c>
    </row>
    <row r="26" spans="1:10" s="47" customFormat="1" ht="16.5" customHeight="1">
      <c r="A26" s="33">
        <v>3.2</v>
      </c>
      <c r="B26" s="23" t="s">
        <v>298</v>
      </c>
      <c r="C26" s="33" t="s">
        <v>203</v>
      </c>
      <c r="D26" s="109" t="s">
        <v>295</v>
      </c>
      <c r="E26" s="32"/>
      <c r="F26" s="33">
        <v>1</v>
      </c>
      <c r="G26" s="110" t="s">
        <v>203</v>
      </c>
      <c r="H26" s="11" t="s">
        <v>203</v>
      </c>
      <c r="I26" s="41"/>
      <c r="J26" s="41">
        <v>15.2</v>
      </c>
    </row>
    <row r="27" spans="1:10">
      <c r="I27" s="41"/>
    </row>
    <row r="28" spans="1:10" s="2" customFormat="1" ht="15.75">
      <c r="A28" s="36">
        <v>4</v>
      </c>
      <c r="B28" s="2" t="s">
        <v>393</v>
      </c>
      <c r="C28" s="36" t="s">
        <v>203</v>
      </c>
      <c r="D28" s="103"/>
      <c r="E28" s="36"/>
      <c r="F28" s="104">
        <v>1</v>
      </c>
      <c r="G28" s="36" t="s">
        <v>203</v>
      </c>
      <c r="H28" s="46" t="s">
        <v>203</v>
      </c>
      <c r="I28" s="106"/>
      <c r="J28" s="114">
        <f t="array" ref="J28">SUMPRODUCT(F29:F31*J29:J31)</f>
        <v>59.6</v>
      </c>
    </row>
    <row r="29" spans="1:10" s="108" customFormat="1" ht="16.5" customHeight="1">
      <c r="A29" s="33">
        <v>4.0999999999999996</v>
      </c>
      <c r="B29" s="93" t="s">
        <v>56</v>
      </c>
      <c r="C29" s="33"/>
      <c r="D29" s="6" t="s">
        <v>57</v>
      </c>
      <c r="E29" s="33"/>
      <c r="F29" s="94">
        <v>2</v>
      </c>
      <c r="G29" s="146" t="s">
        <v>346</v>
      </c>
      <c r="H29" s="95" t="s">
        <v>58</v>
      </c>
      <c r="I29" s="41" t="s">
        <v>59</v>
      </c>
      <c r="J29" s="52">
        <v>22.45</v>
      </c>
    </row>
    <row r="30" spans="1:10" s="108" customFormat="1" ht="16.5" customHeight="1">
      <c r="A30" s="33">
        <v>4.2</v>
      </c>
      <c r="B30" s="93" t="s">
        <v>60</v>
      </c>
      <c r="C30" s="33"/>
      <c r="D30" s="6" t="s">
        <v>57</v>
      </c>
      <c r="E30" s="33"/>
      <c r="F30" s="94">
        <v>2</v>
      </c>
      <c r="G30" s="146" t="s">
        <v>346</v>
      </c>
      <c r="H30" s="95" t="s">
        <v>61</v>
      </c>
      <c r="I30" s="41" t="s">
        <v>62</v>
      </c>
      <c r="J30" s="52">
        <v>6.71</v>
      </c>
    </row>
    <row r="31" spans="1:10" s="47" customFormat="1" ht="16.5" customHeight="1">
      <c r="A31" s="33">
        <v>4.3</v>
      </c>
      <c r="B31" s="23" t="s">
        <v>394</v>
      </c>
      <c r="C31" s="33" t="s">
        <v>203</v>
      </c>
      <c r="D31" s="109" t="s">
        <v>295</v>
      </c>
      <c r="E31" s="32"/>
      <c r="F31" s="33">
        <v>1</v>
      </c>
      <c r="G31" s="110" t="s">
        <v>203</v>
      </c>
      <c r="H31" s="11" t="s">
        <v>203</v>
      </c>
      <c r="I31" s="41"/>
      <c r="J31" s="41">
        <v>1.28</v>
      </c>
    </row>
    <row r="32" spans="1:10" s="92" customFormat="1" ht="16.5" customHeight="1">
      <c r="A32" s="36"/>
      <c r="B32" s="5"/>
      <c r="C32" s="36"/>
      <c r="D32" s="6"/>
      <c r="E32" s="36"/>
      <c r="F32" s="7"/>
      <c r="G32" s="36"/>
      <c r="H32" s="8"/>
      <c r="I32" s="41"/>
      <c r="J32" s="14"/>
    </row>
    <row r="33" spans="1:11" s="116" customFormat="1" ht="15.75">
      <c r="A33" s="76">
        <v>5</v>
      </c>
      <c r="B33" s="116" t="s">
        <v>299</v>
      </c>
      <c r="C33" s="76" t="s">
        <v>203</v>
      </c>
      <c r="D33" s="117"/>
      <c r="E33" s="76"/>
      <c r="F33" s="118">
        <v>1</v>
      </c>
      <c r="G33" s="76" t="s">
        <v>203</v>
      </c>
      <c r="H33" s="119" t="s">
        <v>203</v>
      </c>
      <c r="I33" s="120"/>
      <c r="J33" s="121">
        <f>(J34*F34)+(J43+F43)+(J44+F44)</f>
        <v>1699.6669999999997</v>
      </c>
    </row>
    <row r="34" spans="1:11" s="92" customFormat="1" ht="16.5" customHeight="1">
      <c r="A34" s="84">
        <v>5.0999999999999996</v>
      </c>
      <c r="B34" s="85" t="s">
        <v>63</v>
      </c>
      <c r="C34" s="84" t="s">
        <v>361</v>
      </c>
      <c r="D34" s="86" t="s">
        <v>21</v>
      </c>
      <c r="E34" s="84"/>
      <c r="F34" s="87">
        <v>1</v>
      </c>
      <c r="G34" s="84" t="s">
        <v>348</v>
      </c>
      <c r="H34" s="88" t="s">
        <v>64</v>
      </c>
      <c r="I34" s="100" t="s">
        <v>65</v>
      </c>
      <c r="J34" s="90">
        <f>(J35+F35)+(J36+F36)+(J37+F37)+(J40+F40)+(J41+F41)+(J42+F42)</f>
        <v>1679.5069999999998</v>
      </c>
    </row>
    <row r="35" spans="1:11" s="47" customFormat="1" ht="16.5" customHeight="1">
      <c r="A35" s="33" t="s">
        <v>395</v>
      </c>
      <c r="B35" s="9" t="s">
        <v>74</v>
      </c>
      <c r="C35" s="33"/>
      <c r="D35" s="6" t="s">
        <v>51</v>
      </c>
      <c r="E35" s="33"/>
      <c r="F35" s="10">
        <v>1</v>
      </c>
      <c r="G35" s="146" t="s">
        <v>346</v>
      </c>
      <c r="H35" s="11" t="s">
        <v>75</v>
      </c>
      <c r="I35" s="41"/>
      <c r="J35" s="41">
        <v>145.4</v>
      </c>
    </row>
    <row r="36" spans="1:11" s="47" customFormat="1" ht="16.5" customHeight="1">
      <c r="A36" s="33" t="s">
        <v>396</v>
      </c>
      <c r="B36" s="9" t="s">
        <v>76</v>
      </c>
      <c r="C36" s="33"/>
      <c r="D36" s="6" t="s">
        <v>51</v>
      </c>
      <c r="E36" s="33"/>
      <c r="F36" s="10">
        <v>1</v>
      </c>
      <c r="G36" s="146" t="s">
        <v>346</v>
      </c>
      <c r="H36" s="11" t="s">
        <v>77</v>
      </c>
      <c r="I36" s="41"/>
      <c r="J36" s="41">
        <v>145.4</v>
      </c>
    </row>
    <row r="37" spans="1:11" s="92" customFormat="1" ht="16.5" customHeight="1">
      <c r="A37" s="36" t="s">
        <v>397</v>
      </c>
      <c r="B37" s="5" t="s">
        <v>66</v>
      </c>
      <c r="C37" s="36" t="s">
        <v>349</v>
      </c>
      <c r="D37" s="103" t="s">
        <v>51</v>
      </c>
      <c r="E37" s="36"/>
      <c r="F37" s="7">
        <v>1</v>
      </c>
      <c r="G37" s="36" t="s">
        <v>17</v>
      </c>
      <c r="H37" s="8" t="s">
        <v>67</v>
      </c>
      <c r="I37" s="14"/>
      <c r="J37" s="14">
        <f t="array" ref="J37">SUMPRODUCT(F38:F39*J38:J39)</f>
        <v>1370</v>
      </c>
    </row>
    <row r="38" spans="1:11" s="47" customFormat="1" ht="16.5" customHeight="1">
      <c r="A38" s="33" t="s">
        <v>398</v>
      </c>
      <c r="B38" s="9" t="s">
        <v>69</v>
      </c>
      <c r="C38" s="33"/>
      <c r="D38" s="6" t="s">
        <v>21</v>
      </c>
      <c r="E38" s="33"/>
      <c r="F38" s="10">
        <v>1</v>
      </c>
      <c r="G38" s="146" t="s">
        <v>346</v>
      </c>
      <c r="H38" s="11" t="s">
        <v>70</v>
      </c>
      <c r="I38" s="41"/>
      <c r="J38" s="41">
        <v>1362.92</v>
      </c>
    </row>
    <row r="39" spans="1:11" s="47" customFormat="1" ht="16.5" customHeight="1">
      <c r="A39" s="33" t="s">
        <v>399</v>
      </c>
      <c r="B39" s="9" t="s">
        <v>347</v>
      </c>
      <c r="C39" s="33">
        <v>401160</v>
      </c>
      <c r="D39" s="6" t="s">
        <v>54</v>
      </c>
      <c r="E39" s="33"/>
      <c r="F39" s="10">
        <v>4</v>
      </c>
      <c r="G39" s="33" t="s">
        <v>203</v>
      </c>
      <c r="H39" s="11" t="s">
        <v>72</v>
      </c>
      <c r="I39" s="41"/>
      <c r="J39" s="41">
        <v>1.77</v>
      </c>
    </row>
    <row r="40" spans="1:11" s="47" customFormat="1" ht="16.5" customHeight="1">
      <c r="A40" s="33" t="s">
        <v>400</v>
      </c>
      <c r="B40" s="9" t="s">
        <v>360</v>
      </c>
      <c r="C40" s="33"/>
      <c r="D40" s="6" t="s">
        <v>57</v>
      </c>
      <c r="E40" s="33"/>
      <c r="F40" s="10">
        <v>4</v>
      </c>
      <c r="G40" s="146" t="s">
        <v>346</v>
      </c>
      <c r="H40" s="11" t="s">
        <v>73</v>
      </c>
      <c r="I40" s="41"/>
      <c r="J40" s="41">
        <v>0.67500000000000004</v>
      </c>
    </row>
    <row r="41" spans="1:11" s="47" customFormat="1" ht="16.5" customHeight="1">
      <c r="A41" s="33" t="s">
        <v>401</v>
      </c>
      <c r="B41" s="9" t="s">
        <v>359</v>
      </c>
      <c r="C41" s="33"/>
      <c r="D41" s="6" t="s">
        <v>78</v>
      </c>
      <c r="E41" s="33"/>
      <c r="F41" s="10">
        <v>4</v>
      </c>
      <c r="G41" s="146" t="s">
        <v>346</v>
      </c>
      <c r="H41" s="11" t="s">
        <v>79</v>
      </c>
      <c r="I41" s="41"/>
      <c r="J41" s="41">
        <v>0.98</v>
      </c>
    </row>
    <row r="42" spans="1:11" s="47" customFormat="1" ht="16.5" customHeight="1">
      <c r="A42" s="33" t="s">
        <v>402</v>
      </c>
      <c r="B42" s="9" t="s">
        <v>80</v>
      </c>
      <c r="C42" s="33">
        <v>400764</v>
      </c>
      <c r="D42" s="6" t="s">
        <v>81</v>
      </c>
      <c r="E42" s="33"/>
      <c r="F42" s="10">
        <v>4</v>
      </c>
      <c r="G42" s="33" t="s">
        <v>203</v>
      </c>
      <c r="H42" s="11" t="s">
        <v>82</v>
      </c>
      <c r="I42" s="41"/>
      <c r="J42" s="41">
        <v>2.052</v>
      </c>
    </row>
    <row r="43" spans="1:11" s="166" customFormat="1" ht="16.5" customHeight="1">
      <c r="A43" s="148">
        <v>5.2</v>
      </c>
      <c r="B43" s="158" t="s">
        <v>390</v>
      </c>
      <c r="C43" s="159">
        <v>464631</v>
      </c>
      <c r="D43" s="160"/>
      <c r="E43" s="148"/>
      <c r="F43" s="161">
        <v>1</v>
      </c>
      <c r="G43" s="162" t="s">
        <v>228</v>
      </c>
      <c r="H43" s="163"/>
      <c r="I43" s="164"/>
      <c r="J43" s="148">
        <v>0.05</v>
      </c>
      <c r="K43" s="165"/>
    </row>
    <row r="44" spans="1:11" s="47" customFormat="1" ht="16.5" customHeight="1">
      <c r="A44" s="33">
        <v>5.3</v>
      </c>
      <c r="B44" s="23" t="s">
        <v>298</v>
      </c>
      <c r="C44" s="33" t="s">
        <v>203</v>
      </c>
      <c r="D44" s="109" t="s">
        <v>295</v>
      </c>
      <c r="E44" s="32"/>
      <c r="F44" s="33">
        <v>1</v>
      </c>
      <c r="G44" s="110" t="s">
        <v>203</v>
      </c>
      <c r="H44" s="11" t="s">
        <v>203</v>
      </c>
      <c r="I44" s="41"/>
      <c r="J44" s="41">
        <v>18.11</v>
      </c>
    </row>
    <row r="45" spans="1:11" s="47" customFormat="1" ht="16.5" customHeight="1">
      <c r="A45" s="33"/>
      <c r="B45" s="9"/>
      <c r="C45" s="33"/>
      <c r="D45" s="6"/>
      <c r="E45" s="33"/>
      <c r="F45" s="10"/>
      <c r="G45" s="33"/>
      <c r="H45" s="11"/>
      <c r="I45" s="41"/>
      <c r="J45" s="41"/>
    </row>
    <row r="46" spans="1:11" s="122" customFormat="1">
      <c r="A46" s="68">
        <v>6</v>
      </c>
      <c r="B46" s="122" t="s">
        <v>300</v>
      </c>
      <c r="C46" s="68" t="s">
        <v>203</v>
      </c>
      <c r="D46" s="70"/>
      <c r="E46" s="68"/>
      <c r="F46" s="123">
        <v>1</v>
      </c>
      <c r="G46" s="68" t="s">
        <v>203</v>
      </c>
      <c r="H46" s="124" t="s">
        <v>203</v>
      </c>
      <c r="I46" s="73"/>
      <c r="J46" s="74">
        <f>(J47*F47)+(J68+F68)</f>
        <v>7742.2289999999985</v>
      </c>
    </row>
    <row r="47" spans="1:11" s="83" customFormat="1" ht="16.5" customHeight="1">
      <c r="A47" s="76">
        <v>6.1</v>
      </c>
      <c r="B47" s="77" t="s">
        <v>83</v>
      </c>
      <c r="C47" s="76" t="s">
        <v>269</v>
      </c>
      <c r="D47" s="125" t="s">
        <v>21</v>
      </c>
      <c r="E47" s="76"/>
      <c r="F47" s="79">
        <v>1</v>
      </c>
      <c r="G47" s="76" t="s">
        <v>358</v>
      </c>
      <c r="H47" s="80" t="s">
        <v>84</v>
      </c>
      <c r="I47" s="120" t="s">
        <v>85</v>
      </c>
      <c r="J47" s="82">
        <f>SUMPRODUCT(F48*J48+F62*J62+F67*J67)</f>
        <v>7725.9989999999989</v>
      </c>
    </row>
    <row r="48" spans="1:11" s="91" customFormat="1" ht="16.5" customHeight="1">
      <c r="A48" s="84" t="s">
        <v>68</v>
      </c>
      <c r="B48" s="85" t="s">
        <v>86</v>
      </c>
      <c r="C48" s="84" t="s">
        <v>270</v>
      </c>
      <c r="D48" s="86" t="s">
        <v>21</v>
      </c>
      <c r="E48" s="84"/>
      <c r="F48" s="87">
        <v>1</v>
      </c>
      <c r="G48" s="84" t="s">
        <v>352</v>
      </c>
      <c r="H48" s="88" t="s">
        <v>87</v>
      </c>
      <c r="I48" s="89"/>
      <c r="J48" s="90">
        <f t="array" ref="J48">F49*J49+F53*J53+SUMPRODUCT(F59:F61*J59:J61)</f>
        <v>4851.6689999999999</v>
      </c>
    </row>
    <row r="49" spans="1:10" s="92" customFormat="1" ht="16.5" customHeight="1">
      <c r="A49" s="36" t="s">
        <v>403</v>
      </c>
      <c r="B49" s="5" t="s">
        <v>89</v>
      </c>
      <c r="C49" s="36" t="s">
        <v>277</v>
      </c>
      <c r="D49" s="103" t="s">
        <v>51</v>
      </c>
      <c r="E49" s="36"/>
      <c r="F49" s="7">
        <v>1</v>
      </c>
      <c r="G49" s="36" t="s">
        <v>354</v>
      </c>
      <c r="H49" s="8" t="s">
        <v>90</v>
      </c>
      <c r="I49" s="41"/>
      <c r="J49" s="14">
        <f t="array" ref="J49">SUMPRODUCT(F50:F52*J50:J52)</f>
        <v>4796</v>
      </c>
    </row>
    <row r="50" spans="1:10" s="47" customFormat="1" ht="16.5" customHeight="1">
      <c r="A50" s="33" t="s">
        <v>404</v>
      </c>
      <c r="B50" s="9" t="s">
        <v>91</v>
      </c>
      <c r="C50" s="33"/>
      <c r="D50" s="6" t="s">
        <v>21</v>
      </c>
      <c r="E50" s="33"/>
      <c r="F50" s="10">
        <v>1</v>
      </c>
      <c r="G50" s="146" t="s">
        <v>346</v>
      </c>
      <c r="H50" s="11" t="s">
        <v>92</v>
      </c>
      <c r="I50" s="41"/>
      <c r="J50" s="148">
        <v>4591.8500000000004</v>
      </c>
    </row>
    <row r="51" spans="1:10" s="47" customFormat="1" ht="16.5" customHeight="1">
      <c r="A51" s="33" t="s">
        <v>405</v>
      </c>
      <c r="B51" s="9" t="s">
        <v>93</v>
      </c>
      <c r="C51" s="33"/>
      <c r="D51" s="6" t="s">
        <v>21</v>
      </c>
      <c r="E51" s="33"/>
      <c r="F51" s="10">
        <v>1</v>
      </c>
      <c r="G51" s="146" t="s">
        <v>346</v>
      </c>
      <c r="H51" s="11" t="s">
        <v>94</v>
      </c>
      <c r="I51" s="41"/>
      <c r="J51" s="148">
        <v>107.67</v>
      </c>
    </row>
    <row r="52" spans="1:10" s="47" customFormat="1" ht="16.5" customHeight="1">
      <c r="A52" s="33" t="s">
        <v>406</v>
      </c>
      <c r="B52" s="9" t="s">
        <v>95</v>
      </c>
      <c r="C52" s="33"/>
      <c r="D52" s="6" t="s">
        <v>21</v>
      </c>
      <c r="E52" s="33"/>
      <c r="F52" s="10">
        <v>1</v>
      </c>
      <c r="G52" s="146" t="s">
        <v>346</v>
      </c>
      <c r="H52" s="11" t="s">
        <v>96</v>
      </c>
      <c r="I52" s="41"/>
      <c r="J52" s="148">
        <v>96.48</v>
      </c>
    </row>
    <row r="53" spans="1:10" s="92" customFormat="1" ht="16.5" customHeight="1">
      <c r="A53" s="36" t="s">
        <v>407</v>
      </c>
      <c r="B53" s="5" t="s">
        <v>98</v>
      </c>
      <c r="C53" s="35" t="s">
        <v>350</v>
      </c>
      <c r="D53" s="6" t="s">
        <v>21</v>
      </c>
      <c r="E53" s="36"/>
      <c r="F53" s="7">
        <v>1</v>
      </c>
      <c r="G53" s="36" t="s">
        <v>17</v>
      </c>
      <c r="H53" s="8" t="s">
        <v>99</v>
      </c>
      <c r="I53" s="126"/>
      <c r="J53" s="14">
        <f t="array" ref="J53">SUMPRODUCT(F54:F58*J54:J58)</f>
        <v>24.705000000000002</v>
      </c>
    </row>
    <row r="54" spans="1:10" s="47" customFormat="1" ht="16.5" customHeight="1">
      <c r="A54" s="33" t="s">
        <v>408</v>
      </c>
      <c r="B54" s="9" t="s">
        <v>101</v>
      </c>
      <c r="C54" s="33"/>
      <c r="D54" s="6" t="s">
        <v>57</v>
      </c>
      <c r="E54" s="33"/>
      <c r="F54" s="10">
        <v>1</v>
      </c>
      <c r="G54" s="146" t="s">
        <v>346</v>
      </c>
      <c r="H54" s="11" t="s">
        <v>102</v>
      </c>
      <c r="I54" s="41"/>
      <c r="J54" s="41">
        <v>6.29</v>
      </c>
    </row>
    <row r="55" spans="1:10" s="47" customFormat="1" ht="16.5" customHeight="1">
      <c r="A55" s="33" t="s">
        <v>409</v>
      </c>
      <c r="B55" s="9" t="s">
        <v>104</v>
      </c>
      <c r="C55" s="33"/>
      <c r="D55" s="6" t="s">
        <v>57</v>
      </c>
      <c r="E55" s="33"/>
      <c r="F55" s="10">
        <v>1</v>
      </c>
      <c r="G55" s="146" t="s">
        <v>346</v>
      </c>
      <c r="H55" s="11" t="s">
        <v>105</v>
      </c>
      <c r="I55" s="41"/>
      <c r="J55" s="41">
        <v>3.15</v>
      </c>
    </row>
    <row r="56" spans="1:10" s="47" customFormat="1" ht="16.5" customHeight="1">
      <c r="A56" s="33" t="s">
        <v>410</v>
      </c>
      <c r="B56" s="9" t="s">
        <v>107</v>
      </c>
      <c r="C56" s="33"/>
      <c r="D56" s="6" t="s">
        <v>54</v>
      </c>
      <c r="E56" s="33"/>
      <c r="F56" s="10">
        <v>1</v>
      </c>
      <c r="G56" s="146" t="s">
        <v>346</v>
      </c>
      <c r="H56" s="11" t="s">
        <v>108</v>
      </c>
      <c r="I56" s="41"/>
      <c r="J56" s="41">
        <v>12.2</v>
      </c>
    </row>
    <row r="57" spans="1:10" s="47" customFormat="1" ht="16.5" customHeight="1">
      <c r="A57" s="33" t="s">
        <v>411</v>
      </c>
      <c r="B57" s="9" t="s">
        <v>110</v>
      </c>
      <c r="C57" s="33"/>
      <c r="D57" s="6" t="s">
        <v>54</v>
      </c>
      <c r="E57" s="33"/>
      <c r="F57" s="10">
        <v>1</v>
      </c>
      <c r="G57" s="146" t="s">
        <v>346</v>
      </c>
      <c r="H57" s="11" t="s">
        <v>111</v>
      </c>
      <c r="I57" s="41"/>
      <c r="J57" s="41">
        <v>0.89</v>
      </c>
    </row>
    <row r="58" spans="1:10" s="47" customFormat="1" ht="16.5" customHeight="1">
      <c r="A58" s="33" t="s">
        <v>412</v>
      </c>
      <c r="B58" s="9" t="s">
        <v>112</v>
      </c>
      <c r="C58" s="33">
        <v>400907</v>
      </c>
      <c r="D58" s="6" t="s">
        <v>367</v>
      </c>
      <c r="E58" s="33"/>
      <c r="F58" s="10">
        <v>1</v>
      </c>
      <c r="G58" s="33" t="s">
        <v>203</v>
      </c>
      <c r="H58" s="11" t="s">
        <v>113</v>
      </c>
      <c r="I58" s="41"/>
      <c r="J58" s="41">
        <v>2.1749999999999998</v>
      </c>
    </row>
    <row r="59" spans="1:10" s="47" customFormat="1" ht="16.5" customHeight="1">
      <c r="A59" s="33" t="s">
        <v>413</v>
      </c>
      <c r="B59" s="9" t="s">
        <v>115</v>
      </c>
      <c r="C59" s="33"/>
      <c r="D59" s="150" t="s">
        <v>57</v>
      </c>
      <c r="E59" s="33"/>
      <c r="F59" s="10">
        <v>1</v>
      </c>
      <c r="G59" s="146" t="s">
        <v>346</v>
      </c>
      <c r="H59" s="11" t="s">
        <v>116</v>
      </c>
      <c r="I59" s="41"/>
      <c r="J59" s="41">
        <v>26.74</v>
      </c>
    </row>
    <row r="60" spans="1:10" s="47" customFormat="1" ht="16.5" customHeight="1">
      <c r="A60" s="33" t="s">
        <v>414</v>
      </c>
      <c r="B60" s="9" t="s">
        <v>117</v>
      </c>
      <c r="C60" s="33">
        <v>400736</v>
      </c>
      <c r="D60" s="150" t="s">
        <v>368</v>
      </c>
      <c r="E60" s="33"/>
      <c r="F60" s="10">
        <v>2</v>
      </c>
      <c r="G60" s="33" t="s">
        <v>203</v>
      </c>
      <c r="H60" s="11" t="s">
        <v>118</v>
      </c>
      <c r="I60" s="41"/>
      <c r="J60" s="41">
        <v>1.4119999999999999</v>
      </c>
    </row>
    <row r="61" spans="1:10" s="47" customFormat="1" ht="16.5" customHeight="1">
      <c r="A61" s="33" t="s">
        <v>415</v>
      </c>
      <c r="B61" s="9" t="s">
        <v>119</v>
      </c>
      <c r="C61" s="33">
        <v>400813</v>
      </c>
      <c r="D61" s="150" t="s">
        <v>367</v>
      </c>
      <c r="E61" s="33"/>
      <c r="F61" s="10">
        <v>2</v>
      </c>
      <c r="G61" s="33" t="s">
        <v>203</v>
      </c>
      <c r="H61" s="11" t="s">
        <v>120</v>
      </c>
      <c r="I61" s="41"/>
      <c r="J61" s="41">
        <v>0.7</v>
      </c>
    </row>
    <row r="62" spans="1:10" s="92" customFormat="1" ht="16.5" customHeight="1">
      <c r="A62" s="36" t="s">
        <v>71</v>
      </c>
      <c r="B62" s="5" t="s">
        <v>121</v>
      </c>
      <c r="C62" s="36" t="s">
        <v>272</v>
      </c>
      <c r="D62" s="6" t="s">
        <v>21</v>
      </c>
      <c r="E62" s="36"/>
      <c r="F62" s="7">
        <v>1</v>
      </c>
      <c r="G62" s="36" t="s">
        <v>17</v>
      </c>
      <c r="H62" s="8" t="s">
        <v>122</v>
      </c>
      <c r="I62" s="41"/>
      <c r="J62" s="14">
        <f t="array" ref="J62">SUMPRODUCT(F63:F66*J63:J66)</f>
        <v>2860.89</v>
      </c>
    </row>
    <row r="63" spans="1:10" s="47" customFormat="1" ht="16.5" customHeight="1">
      <c r="A63" s="33" t="s">
        <v>416</v>
      </c>
      <c r="B63" s="9" t="s">
        <v>123</v>
      </c>
      <c r="C63" s="33"/>
      <c r="D63" s="6" t="s">
        <v>51</v>
      </c>
      <c r="E63" s="33"/>
      <c r="F63" s="10">
        <v>1</v>
      </c>
      <c r="G63" s="146" t="s">
        <v>346</v>
      </c>
      <c r="H63" s="11" t="s">
        <v>124</v>
      </c>
      <c r="I63" s="41"/>
      <c r="J63" s="41">
        <v>2825</v>
      </c>
    </row>
    <row r="64" spans="1:10" s="47" customFormat="1" ht="16.5" customHeight="1">
      <c r="A64" s="33" t="s">
        <v>417</v>
      </c>
      <c r="B64" s="9" t="s">
        <v>125</v>
      </c>
      <c r="C64" s="33"/>
      <c r="D64" s="6" t="s">
        <v>57</v>
      </c>
      <c r="E64" s="33"/>
      <c r="F64" s="10">
        <v>2</v>
      </c>
      <c r="G64" s="146" t="s">
        <v>346</v>
      </c>
      <c r="H64" s="11" t="s">
        <v>126</v>
      </c>
      <c r="I64" s="41"/>
      <c r="J64" s="41">
        <v>6.36</v>
      </c>
    </row>
    <row r="65" spans="1:10" s="47" customFormat="1" ht="16.5" customHeight="1">
      <c r="A65" s="33" t="s">
        <v>418</v>
      </c>
      <c r="B65" s="9" t="s">
        <v>53</v>
      </c>
      <c r="C65" s="33"/>
      <c r="D65" s="6" t="s">
        <v>54</v>
      </c>
      <c r="E65" s="33"/>
      <c r="F65" s="10">
        <v>4</v>
      </c>
      <c r="G65" s="33" t="s">
        <v>203</v>
      </c>
      <c r="H65" s="11" t="s">
        <v>55</v>
      </c>
      <c r="I65" s="41"/>
      <c r="J65" s="41">
        <v>5.4850000000000003</v>
      </c>
    </row>
    <row r="66" spans="1:10" s="47" customFormat="1" ht="16.5" customHeight="1">
      <c r="A66" s="33" t="s">
        <v>419</v>
      </c>
      <c r="B66" s="9" t="s">
        <v>119</v>
      </c>
      <c r="C66" s="33">
        <v>400813</v>
      </c>
      <c r="D66" s="17" t="s">
        <v>216</v>
      </c>
      <c r="E66" s="33"/>
      <c r="F66" s="10">
        <v>2</v>
      </c>
      <c r="G66" s="33" t="s">
        <v>203</v>
      </c>
      <c r="H66" s="11" t="s">
        <v>120</v>
      </c>
      <c r="I66" s="41"/>
      <c r="J66" s="41">
        <v>0.61499999999999999</v>
      </c>
    </row>
    <row r="67" spans="1:10" s="47" customFormat="1" ht="16.5" customHeight="1">
      <c r="A67" s="33" t="s">
        <v>308</v>
      </c>
      <c r="B67" s="93" t="s">
        <v>60</v>
      </c>
      <c r="C67" s="33"/>
      <c r="D67" s="6" t="s">
        <v>369</v>
      </c>
      <c r="E67" s="33"/>
      <c r="F67" s="94">
        <v>2</v>
      </c>
      <c r="G67" s="146" t="s">
        <v>346</v>
      </c>
      <c r="H67" s="95" t="s">
        <v>61</v>
      </c>
      <c r="I67" s="41"/>
      <c r="J67" s="52">
        <v>6.72</v>
      </c>
    </row>
    <row r="68" spans="1:10" s="47" customFormat="1" ht="16.5" customHeight="1">
      <c r="A68" s="33">
        <v>6.2</v>
      </c>
      <c r="B68" s="23" t="s">
        <v>298</v>
      </c>
      <c r="C68" s="33" t="s">
        <v>203</v>
      </c>
      <c r="D68" s="109" t="s">
        <v>295</v>
      </c>
      <c r="E68" s="32"/>
      <c r="F68" s="10">
        <v>1</v>
      </c>
      <c r="G68" s="110" t="s">
        <v>203</v>
      </c>
      <c r="H68" s="11" t="s">
        <v>203</v>
      </c>
      <c r="I68" s="41"/>
      <c r="J68" s="41">
        <v>15.23</v>
      </c>
    </row>
    <row r="69" spans="1:10" s="47" customFormat="1" ht="16.5" customHeight="1">
      <c r="A69" s="33"/>
      <c r="B69" s="9"/>
      <c r="C69" s="33"/>
      <c r="D69" s="6"/>
      <c r="E69" s="33"/>
      <c r="F69" s="10"/>
      <c r="G69" s="33"/>
      <c r="H69" s="11"/>
      <c r="I69" s="41"/>
      <c r="J69" s="41"/>
    </row>
    <row r="70" spans="1:10" s="122" customFormat="1">
      <c r="A70" s="155">
        <v>7</v>
      </c>
      <c r="B70" s="122" t="s">
        <v>301</v>
      </c>
      <c r="C70" s="68" t="s">
        <v>203</v>
      </c>
      <c r="D70" s="70"/>
      <c r="E70" s="68"/>
      <c r="F70" s="123">
        <v>1</v>
      </c>
      <c r="G70" s="68" t="s">
        <v>203</v>
      </c>
      <c r="H70" s="124" t="s">
        <v>203</v>
      </c>
      <c r="I70" s="73"/>
      <c r="J70" s="74">
        <f>(J71*F71)+(J92*F92)</f>
        <v>7741.2289999999985</v>
      </c>
    </row>
    <row r="71" spans="1:10" s="83" customFormat="1" ht="16.5" customHeight="1">
      <c r="A71" s="156">
        <v>7.1</v>
      </c>
      <c r="B71" s="77" t="s">
        <v>127</v>
      </c>
      <c r="C71" s="76" t="s">
        <v>256</v>
      </c>
      <c r="D71" s="125" t="s">
        <v>21</v>
      </c>
      <c r="E71" s="76"/>
      <c r="F71" s="79">
        <v>1</v>
      </c>
      <c r="G71" s="76" t="s">
        <v>358</v>
      </c>
      <c r="H71" s="80" t="s">
        <v>128</v>
      </c>
      <c r="I71" s="120" t="s">
        <v>129</v>
      </c>
      <c r="J71" s="82">
        <f>(F72*J72)+(F86*J86)+(F91*J91)</f>
        <v>7725.9989999999989</v>
      </c>
    </row>
    <row r="72" spans="1:10" s="91" customFormat="1" ht="16.5" customHeight="1">
      <c r="A72" s="157" t="s">
        <v>88</v>
      </c>
      <c r="B72" s="85" t="s">
        <v>130</v>
      </c>
      <c r="C72" s="84" t="s">
        <v>271</v>
      </c>
      <c r="D72" s="97" t="s">
        <v>21</v>
      </c>
      <c r="E72" s="84"/>
      <c r="F72" s="87">
        <v>1</v>
      </c>
      <c r="G72" s="84" t="s">
        <v>353</v>
      </c>
      <c r="H72" s="88" t="s">
        <v>131</v>
      </c>
      <c r="I72" s="89"/>
      <c r="J72" s="90">
        <f t="array" ref="J72">(F73*J73)+(F77*J77)+SUMPRODUCT(F83:F85*J83:J85)</f>
        <v>4851.6689999999999</v>
      </c>
    </row>
    <row r="73" spans="1:10" s="92" customFormat="1" ht="16.5" customHeight="1">
      <c r="A73" s="4" t="s">
        <v>273</v>
      </c>
      <c r="B73" s="5" t="s">
        <v>133</v>
      </c>
      <c r="C73" s="36" t="s">
        <v>276</v>
      </c>
      <c r="D73" s="103" t="s">
        <v>51</v>
      </c>
      <c r="E73" s="36"/>
      <c r="F73" s="7">
        <v>1</v>
      </c>
      <c r="G73" s="36" t="s">
        <v>354</v>
      </c>
      <c r="H73" s="8" t="s">
        <v>134</v>
      </c>
      <c r="I73" s="41"/>
      <c r="J73" s="14">
        <f t="array" ref="J73">SUMPRODUCT(F74:F76*J74:J76)</f>
        <v>4796</v>
      </c>
    </row>
    <row r="74" spans="1:10" s="47" customFormat="1" ht="16.5" customHeight="1">
      <c r="A74" s="148" t="s">
        <v>309</v>
      </c>
      <c r="B74" s="9" t="s">
        <v>91</v>
      </c>
      <c r="C74" s="33"/>
      <c r="D74" s="6" t="s">
        <v>21</v>
      </c>
      <c r="E74" s="33"/>
      <c r="F74" s="10">
        <v>1</v>
      </c>
      <c r="G74" s="146" t="s">
        <v>346</v>
      </c>
      <c r="H74" s="11" t="s">
        <v>92</v>
      </c>
      <c r="I74" s="41"/>
      <c r="J74" s="41">
        <v>4591.8500000000004</v>
      </c>
    </row>
    <row r="75" spans="1:10" s="47" customFormat="1" ht="16.5" customHeight="1">
      <c r="A75" s="148" t="s">
        <v>310</v>
      </c>
      <c r="B75" s="9" t="s">
        <v>93</v>
      </c>
      <c r="C75" s="33"/>
      <c r="D75" s="6" t="s">
        <v>21</v>
      </c>
      <c r="E75" s="33"/>
      <c r="F75" s="10">
        <v>1</v>
      </c>
      <c r="G75" s="146" t="s">
        <v>346</v>
      </c>
      <c r="H75" s="11" t="s">
        <v>94</v>
      </c>
      <c r="I75" s="41"/>
      <c r="J75" s="41">
        <v>107.67</v>
      </c>
    </row>
    <row r="76" spans="1:10" s="47" customFormat="1" ht="16.5" customHeight="1">
      <c r="A76" s="148" t="s">
        <v>311</v>
      </c>
      <c r="B76" s="9" t="s">
        <v>95</v>
      </c>
      <c r="C76" s="33"/>
      <c r="D76" s="6" t="s">
        <v>21</v>
      </c>
      <c r="E76" s="33"/>
      <c r="F76" s="10">
        <v>1</v>
      </c>
      <c r="G76" s="146" t="s">
        <v>346</v>
      </c>
      <c r="H76" s="11" t="s">
        <v>96</v>
      </c>
      <c r="I76" s="41"/>
      <c r="J76" s="41">
        <v>96.48</v>
      </c>
    </row>
    <row r="77" spans="1:10" s="47" customFormat="1" ht="16.5" customHeight="1">
      <c r="A77" s="4" t="s">
        <v>274</v>
      </c>
      <c r="B77" s="5" t="s">
        <v>98</v>
      </c>
      <c r="C77" s="36" t="s">
        <v>350</v>
      </c>
      <c r="D77" s="103" t="s">
        <v>21</v>
      </c>
      <c r="E77" s="36"/>
      <c r="F77" s="7">
        <v>1</v>
      </c>
      <c r="G77" s="36" t="s">
        <v>17</v>
      </c>
      <c r="H77" s="8" t="s">
        <v>99</v>
      </c>
      <c r="I77" s="41"/>
      <c r="J77" s="14">
        <f t="array" ref="J77">SUMPRODUCT(F78:F82*J78:J82)</f>
        <v>24.705000000000002</v>
      </c>
    </row>
    <row r="78" spans="1:10" s="47" customFormat="1" ht="16.5" customHeight="1">
      <c r="A78" s="148" t="s">
        <v>312</v>
      </c>
      <c r="B78" s="9" t="s">
        <v>101</v>
      </c>
      <c r="C78" s="33"/>
      <c r="D78" s="6" t="s">
        <v>57</v>
      </c>
      <c r="E78" s="33"/>
      <c r="F78" s="10">
        <v>1</v>
      </c>
      <c r="G78" s="146" t="s">
        <v>346</v>
      </c>
      <c r="H78" s="11" t="s">
        <v>102</v>
      </c>
      <c r="I78" s="41"/>
      <c r="J78" s="41">
        <v>6.29</v>
      </c>
    </row>
    <row r="79" spans="1:10" s="47" customFormat="1" ht="16.5" customHeight="1">
      <c r="A79" s="148" t="s">
        <v>313</v>
      </c>
      <c r="B79" s="9" t="s">
        <v>104</v>
      </c>
      <c r="C79" s="33"/>
      <c r="D79" s="6" t="s">
        <v>57</v>
      </c>
      <c r="E79" s="33"/>
      <c r="F79" s="10">
        <v>1</v>
      </c>
      <c r="G79" s="146" t="s">
        <v>346</v>
      </c>
      <c r="H79" s="11" t="s">
        <v>105</v>
      </c>
      <c r="I79" s="41"/>
      <c r="J79" s="41">
        <v>3.15</v>
      </c>
    </row>
    <row r="80" spans="1:10" s="47" customFormat="1" ht="16.5" customHeight="1">
      <c r="A80" s="148" t="s">
        <v>314</v>
      </c>
      <c r="B80" s="9" t="s">
        <v>107</v>
      </c>
      <c r="C80" s="33"/>
      <c r="D80" s="6" t="s">
        <v>54</v>
      </c>
      <c r="E80" s="33"/>
      <c r="F80" s="10">
        <v>1</v>
      </c>
      <c r="G80" s="146" t="s">
        <v>346</v>
      </c>
      <c r="H80" s="11" t="s">
        <v>108</v>
      </c>
      <c r="I80" s="41"/>
      <c r="J80" s="41">
        <v>12.2</v>
      </c>
    </row>
    <row r="81" spans="1:10" s="92" customFormat="1" ht="16.5" customHeight="1">
      <c r="A81" s="148" t="s">
        <v>315</v>
      </c>
      <c r="B81" s="9" t="s">
        <v>110</v>
      </c>
      <c r="C81" s="33"/>
      <c r="D81" s="6" t="s">
        <v>54</v>
      </c>
      <c r="E81" s="33"/>
      <c r="F81" s="10">
        <v>1</v>
      </c>
      <c r="G81" s="146" t="s">
        <v>346</v>
      </c>
      <c r="H81" s="11" t="s">
        <v>111</v>
      </c>
      <c r="I81" s="41"/>
      <c r="J81" s="41">
        <v>0.89</v>
      </c>
    </row>
    <row r="82" spans="1:10" s="47" customFormat="1" ht="16.5" customHeight="1">
      <c r="A82" s="148" t="s">
        <v>316</v>
      </c>
      <c r="B82" s="9" t="s">
        <v>112</v>
      </c>
      <c r="C82" s="33">
        <v>400907</v>
      </c>
      <c r="D82" s="6" t="s">
        <v>367</v>
      </c>
      <c r="E82" s="33"/>
      <c r="F82" s="10">
        <v>1</v>
      </c>
      <c r="G82" s="146" t="s">
        <v>203</v>
      </c>
      <c r="H82" s="11" t="s">
        <v>113</v>
      </c>
      <c r="I82" s="41"/>
      <c r="J82" s="41">
        <v>2.1749999999999998</v>
      </c>
    </row>
    <row r="83" spans="1:10" s="115" customFormat="1" ht="16.5" customHeight="1">
      <c r="A83" s="148" t="s">
        <v>275</v>
      </c>
      <c r="B83" s="93" t="s">
        <v>115</v>
      </c>
      <c r="C83" s="33"/>
      <c r="D83" s="150" t="s">
        <v>57</v>
      </c>
      <c r="E83" s="33"/>
      <c r="F83" s="94">
        <v>1</v>
      </c>
      <c r="G83" s="146" t="s">
        <v>346</v>
      </c>
      <c r="H83" s="95" t="s">
        <v>116</v>
      </c>
      <c r="I83" s="41"/>
      <c r="J83" s="52">
        <v>26.74</v>
      </c>
    </row>
    <row r="84" spans="1:10" s="47" customFormat="1" ht="16.5" customHeight="1">
      <c r="A84" s="148" t="s">
        <v>317</v>
      </c>
      <c r="B84" s="9" t="s">
        <v>117</v>
      </c>
      <c r="C84" s="33">
        <v>400736</v>
      </c>
      <c r="D84" s="150" t="s">
        <v>368</v>
      </c>
      <c r="E84" s="33"/>
      <c r="F84" s="10">
        <v>2</v>
      </c>
      <c r="G84" s="146" t="s">
        <v>203</v>
      </c>
      <c r="H84" s="11" t="s">
        <v>118</v>
      </c>
      <c r="I84" s="41"/>
      <c r="J84" s="41">
        <v>1.4119999999999999</v>
      </c>
    </row>
    <row r="85" spans="1:10" s="47" customFormat="1" ht="16.5" customHeight="1">
      <c r="A85" s="148" t="s">
        <v>318</v>
      </c>
      <c r="B85" s="9" t="s">
        <v>119</v>
      </c>
      <c r="C85" s="33">
        <v>400813</v>
      </c>
      <c r="D85" s="150" t="s">
        <v>367</v>
      </c>
      <c r="E85" s="33"/>
      <c r="F85" s="10">
        <v>2</v>
      </c>
      <c r="G85" s="33" t="s">
        <v>203</v>
      </c>
      <c r="H85" s="11" t="s">
        <v>120</v>
      </c>
      <c r="I85" s="41"/>
      <c r="J85" s="41">
        <v>0.7</v>
      </c>
    </row>
    <row r="86" spans="1:10" s="47" customFormat="1" ht="16.5" customHeight="1">
      <c r="A86" s="4" t="s">
        <v>97</v>
      </c>
      <c r="B86" s="5" t="s">
        <v>121</v>
      </c>
      <c r="C86" s="36" t="s">
        <v>272</v>
      </c>
      <c r="D86" s="6" t="s">
        <v>21</v>
      </c>
      <c r="E86" s="36"/>
      <c r="F86" s="7">
        <v>1</v>
      </c>
      <c r="G86" s="36" t="s">
        <v>17</v>
      </c>
      <c r="H86" s="8" t="s">
        <v>122</v>
      </c>
      <c r="I86" s="41"/>
      <c r="J86" s="14">
        <f t="array" ref="J86">SUMPRODUCT(F87:F90*J87:J90)</f>
        <v>2860.89</v>
      </c>
    </row>
    <row r="87" spans="1:10" s="92" customFormat="1" ht="16.5" customHeight="1">
      <c r="A87" s="148" t="s">
        <v>100</v>
      </c>
      <c r="B87" s="9" t="s">
        <v>123</v>
      </c>
      <c r="C87" s="33"/>
      <c r="D87" s="6" t="s">
        <v>51</v>
      </c>
      <c r="E87" s="33"/>
      <c r="F87" s="10">
        <v>1</v>
      </c>
      <c r="G87" s="146" t="s">
        <v>346</v>
      </c>
      <c r="H87" s="11" t="s">
        <v>124</v>
      </c>
      <c r="I87" s="41"/>
      <c r="J87" s="41">
        <v>2825</v>
      </c>
    </row>
    <row r="88" spans="1:10" s="47" customFormat="1" ht="16.5" customHeight="1">
      <c r="A88" s="148" t="s">
        <v>103</v>
      </c>
      <c r="B88" s="9" t="s">
        <v>125</v>
      </c>
      <c r="C88" s="33"/>
      <c r="D88" s="6" t="s">
        <v>57</v>
      </c>
      <c r="E88" s="33"/>
      <c r="F88" s="10">
        <v>2</v>
      </c>
      <c r="G88" s="146" t="s">
        <v>346</v>
      </c>
      <c r="H88" s="11" t="s">
        <v>126</v>
      </c>
      <c r="I88" s="41"/>
      <c r="J88" s="41">
        <v>6.36</v>
      </c>
    </row>
    <row r="89" spans="1:10" s="47" customFormat="1" ht="16.5" customHeight="1">
      <c r="A89" s="148" t="s">
        <v>106</v>
      </c>
      <c r="B89" s="9" t="s">
        <v>53</v>
      </c>
      <c r="C89" s="33"/>
      <c r="D89" s="6" t="s">
        <v>54</v>
      </c>
      <c r="E89" s="33"/>
      <c r="F89" s="10">
        <v>4</v>
      </c>
      <c r="G89" s="33" t="s">
        <v>203</v>
      </c>
      <c r="H89" s="11" t="s">
        <v>55</v>
      </c>
      <c r="I89" s="41"/>
      <c r="J89" s="41">
        <v>5.4850000000000003</v>
      </c>
    </row>
    <row r="90" spans="1:10" s="47" customFormat="1" ht="16.5" customHeight="1">
      <c r="A90" s="148" t="s">
        <v>109</v>
      </c>
      <c r="B90" s="9" t="s">
        <v>119</v>
      </c>
      <c r="C90" s="33">
        <v>400813</v>
      </c>
      <c r="D90" s="17" t="s">
        <v>216</v>
      </c>
      <c r="E90" s="30"/>
      <c r="F90" s="18">
        <v>2</v>
      </c>
      <c r="G90" s="30" t="s">
        <v>203</v>
      </c>
      <c r="H90" s="19" t="s">
        <v>120</v>
      </c>
      <c r="I90" s="127"/>
      <c r="J90" s="48">
        <v>0.61499999999999999</v>
      </c>
    </row>
    <row r="91" spans="1:10" s="115" customFormat="1" ht="16.5" customHeight="1">
      <c r="A91" s="148" t="s">
        <v>114</v>
      </c>
      <c r="B91" s="93" t="s">
        <v>60</v>
      </c>
      <c r="C91" s="33"/>
      <c r="D91" s="6" t="s">
        <v>369</v>
      </c>
      <c r="E91" s="33"/>
      <c r="F91" s="94">
        <v>2</v>
      </c>
      <c r="G91" s="146" t="s">
        <v>346</v>
      </c>
      <c r="H91" s="95" t="s">
        <v>61</v>
      </c>
      <c r="I91" s="41"/>
      <c r="J91" s="52">
        <v>6.72</v>
      </c>
    </row>
    <row r="92" spans="1:10" s="47" customFormat="1" ht="16.5" customHeight="1">
      <c r="A92" s="148">
        <v>7.2</v>
      </c>
      <c r="B92" s="23" t="s">
        <v>298</v>
      </c>
      <c r="C92" s="33" t="s">
        <v>203</v>
      </c>
      <c r="D92" s="109" t="s">
        <v>295</v>
      </c>
      <c r="E92" s="32"/>
      <c r="F92" s="33">
        <v>1</v>
      </c>
      <c r="G92" s="110" t="s">
        <v>203</v>
      </c>
      <c r="H92" s="11" t="s">
        <v>203</v>
      </c>
      <c r="I92" s="41"/>
      <c r="J92" s="41">
        <v>15.23</v>
      </c>
    </row>
    <row r="93" spans="1:10" s="92" customFormat="1" ht="16.5" customHeight="1">
      <c r="A93" s="33"/>
      <c r="B93" s="9"/>
      <c r="C93" s="33"/>
      <c r="D93" s="6"/>
      <c r="E93" s="33"/>
      <c r="F93" s="10"/>
      <c r="G93" s="33"/>
      <c r="H93" s="11"/>
      <c r="I93" s="41"/>
      <c r="J93" s="41"/>
    </row>
    <row r="94" spans="1:10" s="116" customFormat="1" ht="15.75">
      <c r="A94" s="76">
        <v>8</v>
      </c>
      <c r="B94" s="116" t="s">
        <v>303</v>
      </c>
      <c r="C94" s="76" t="s">
        <v>203</v>
      </c>
      <c r="D94" s="117"/>
      <c r="E94" s="76"/>
      <c r="F94" s="118">
        <v>1</v>
      </c>
      <c r="G94" s="76" t="s">
        <v>203</v>
      </c>
      <c r="H94" s="119" t="s">
        <v>203</v>
      </c>
      <c r="I94" s="120"/>
      <c r="J94" s="121">
        <f>(J95*F95)+(J109+F109)</f>
        <v>882.94</v>
      </c>
    </row>
    <row r="95" spans="1:10" s="91" customFormat="1" ht="16.5" customHeight="1">
      <c r="A95" s="84">
        <v>8.1</v>
      </c>
      <c r="B95" s="85" t="s">
        <v>140</v>
      </c>
      <c r="C95" s="84" t="s">
        <v>279</v>
      </c>
      <c r="D95" s="97" t="s">
        <v>21</v>
      </c>
      <c r="E95" s="84"/>
      <c r="F95" s="87">
        <v>1</v>
      </c>
      <c r="G95" s="84" t="s">
        <v>47</v>
      </c>
      <c r="H95" s="88" t="s">
        <v>141</v>
      </c>
      <c r="I95" s="100" t="s">
        <v>142</v>
      </c>
      <c r="J95" s="90">
        <f t="array" ref="J95">(F96*J96)+SUMPRODUCT(F102:F108*J102:J108)</f>
        <v>875.3900000000001</v>
      </c>
    </row>
    <row r="96" spans="1:10" s="128" customFormat="1" ht="16.5" customHeight="1">
      <c r="A96" s="36" t="s">
        <v>132</v>
      </c>
      <c r="B96" s="5" t="s">
        <v>143</v>
      </c>
      <c r="C96" s="36" t="s">
        <v>280</v>
      </c>
      <c r="D96" s="103" t="s">
        <v>21</v>
      </c>
      <c r="E96" s="36"/>
      <c r="F96" s="7">
        <v>1</v>
      </c>
      <c r="G96" s="36" t="s">
        <v>47</v>
      </c>
      <c r="H96" s="8" t="s">
        <v>144</v>
      </c>
      <c r="I96" s="106"/>
      <c r="J96" s="14">
        <f t="array" ref="J96">SUMPRODUCT(F97:F101*J97:J101)</f>
        <v>249.92000000000002</v>
      </c>
    </row>
    <row r="97" spans="1:10" s="47" customFormat="1" ht="16.5" customHeight="1">
      <c r="A97" s="33" t="s">
        <v>135</v>
      </c>
      <c r="B97" s="9" t="s">
        <v>146</v>
      </c>
      <c r="C97" s="33"/>
      <c r="D97" s="6" t="s">
        <v>51</v>
      </c>
      <c r="E97" s="33"/>
      <c r="F97" s="10">
        <v>1</v>
      </c>
      <c r="G97" s="146" t="s">
        <v>346</v>
      </c>
      <c r="H97" s="11" t="s">
        <v>147</v>
      </c>
      <c r="I97" s="41"/>
      <c r="J97" s="41">
        <v>116.19</v>
      </c>
    </row>
    <row r="98" spans="1:10" s="47" customFormat="1" ht="16.5" customHeight="1">
      <c r="A98" s="33" t="s">
        <v>136</v>
      </c>
      <c r="B98" s="9" t="s">
        <v>151</v>
      </c>
      <c r="C98" s="33"/>
      <c r="D98" s="6" t="s">
        <v>51</v>
      </c>
      <c r="E98" s="33"/>
      <c r="F98" s="10">
        <v>1</v>
      </c>
      <c r="G98" s="146" t="s">
        <v>346</v>
      </c>
      <c r="H98" s="11" t="s">
        <v>152</v>
      </c>
      <c r="I98" s="41"/>
      <c r="J98" s="41">
        <v>115.94</v>
      </c>
    </row>
    <row r="99" spans="1:10" s="47" customFormat="1" ht="16.5" customHeight="1">
      <c r="A99" s="33" t="s">
        <v>137</v>
      </c>
      <c r="B99" s="9" t="s">
        <v>343</v>
      </c>
      <c r="C99" s="33"/>
      <c r="D99" s="6" t="s">
        <v>57</v>
      </c>
      <c r="E99" s="33"/>
      <c r="F99" s="10">
        <v>2</v>
      </c>
      <c r="G99" s="146" t="s">
        <v>346</v>
      </c>
      <c r="H99" s="11" t="s">
        <v>149</v>
      </c>
      <c r="I99" s="41"/>
      <c r="J99" s="41">
        <v>1.135</v>
      </c>
    </row>
    <row r="100" spans="1:10" s="47" customFormat="1" ht="16.5" customHeight="1">
      <c r="A100" s="33" t="s">
        <v>319</v>
      </c>
      <c r="B100" s="9" t="s">
        <v>344</v>
      </c>
      <c r="C100" s="33"/>
      <c r="D100" s="6" t="s">
        <v>81</v>
      </c>
      <c r="E100" s="33"/>
      <c r="F100" s="10">
        <v>4</v>
      </c>
      <c r="G100" s="33" t="s">
        <v>203</v>
      </c>
      <c r="H100" s="11" t="s">
        <v>154</v>
      </c>
      <c r="I100" s="41"/>
      <c r="J100" s="41">
        <v>1.1399999999999999</v>
      </c>
    </row>
    <row r="101" spans="1:10" s="47" customFormat="1" ht="16.5" customHeight="1">
      <c r="A101" s="33" t="s">
        <v>320</v>
      </c>
      <c r="B101" s="9" t="s">
        <v>156</v>
      </c>
      <c r="C101" s="33">
        <v>400846</v>
      </c>
      <c r="D101" s="6" t="s">
        <v>81</v>
      </c>
      <c r="E101" s="33"/>
      <c r="F101" s="10">
        <v>1</v>
      </c>
      <c r="G101" s="33" t="s">
        <v>203</v>
      </c>
      <c r="H101" s="11" t="s">
        <v>157</v>
      </c>
      <c r="I101" s="41"/>
      <c r="J101" s="41">
        <v>10.96</v>
      </c>
    </row>
    <row r="102" spans="1:10" s="47" customFormat="1" ht="16.5" customHeight="1">
      <c r="A102" s="33" t="s">
        <v>138</v>
      </c>
      <c r="B102" s="9" t="s">
        <v>158</v>
      </c>
      <c r="C102" s="33"/>
      <c r="D102" s="6" t="s">
        <v>51</v>
      </c>
      <c r="E102" s="33"/>
      <c r="F102" s="10">
        <v>1</v>
      </c>
      <c r="G102" s="146" t="s">
        <v>346</v>
      </c>
      <c r="H102" s="11" t="s">
        <v>159</v>
      </c>
      <c r="I102" s="41"/>
      <c r="J102" s="41">
        <v>592.70000000000005</v>
      </c>
    </row>
    <row r="103" spans="1:10" s="47" customFormat="1" ht="16.5" customHeight="1">
      <c r="A103" s="33" t="s">
        <v>139</v>
      </c>
      <c r="B103" s="9" t="s">
        <v>281</v>
      </c>
      <c r="C103" s="33"/>
      <c r="D103" s="6" t="s">
        <v>57</v>
      </c>
      <c r="E103" s="33"/>
      <c r="F103" s="10">
        <v>2</v>
      </c>
      <c r="G103" s="146" t="s">
        <v>346</v>
      </c>
      <c r="H103" s="11" t="s">
        <v>160</v>
      </c>
      <c r="I103" s="41"/>
      <c r="J103" s="41">
        <v>3.06</v>
      </c>
    </row>
    <row r="104" spans="1:10" s="47" customFormat="1" ht="16.5" customHeight="1">
      <c r="A104" s="33" t="s">
        <v>420</v>
      </c>
      <c r="B104" s="9" t="s">
        <v>284</v>
      </c>
      <c r="C104" s="33"/>
      <c r="D104" s="6" t="s">
        <v>78</v>
      </c>
      <c r="E104" s="33"/>
      <c r="F104" s="10">
        <v>2</v>
      </c>
      <c r="G104" s="146" t="s">
        <v>346</v>
      </c>
      <c r="H104" s="11" t="s">
        <v>161</v>
      </c>
      <c r="I104" s="41"/>
      <c r="J104" s="41">
        <v>1.835</v>
      </c>
    </row>
    <row r="105" spans="1:10" s="47" customFormat="1" ht="16.5" customHeight="1">
      <c r="A105" s="33" t="s">
        <v>421</v>
      </c>
      <c r="B105" s="9" t="s">
        <v>162</v>
      </c>
      <c r="C105" s="33">
        <v>400253</v>
      </c>
      <c r="D105" s="6" t="s">
        <v>78</v>
      </c>
      <c r="E105" s="33"/>
      <c r="F105" s="10">
        <v>2</v>
      </c>
      <c r="G105" s="33" t="s">
        <v>203</v>
      </c>
      <c r="H105" s="11" t="s">
        <v>163</v>
      </c>
      <c r="I105" s="41"/>
      <c r="J105" s="41">
        <v>1.91</v>
      </c>
    </row>
    <row r="106" spans="1:10" s="47" customFormat="1" ht="16.5" customHeight="1">
      <c r="A106" s="33" t="s">
        <v>422</v>
      </c>
      <c r="B106" s="9" t="s">
        <v>282</v>
      </c>
      <c r="C106" s="33"/>
      <c r="D106" s="6" t="s">
        <v>78</v>
      </c>
      <c r="E106" s="33"/>
      <c r="F106" s="10">
        <v>2</v>
      </c>
      <c r="G106" s="33" t="s">
        <v>203</v>
      </c>
      <c r="H106" s="11" t="s">
        <v>164</v>
      </c>
      <c r="I106" s="41"/>
      <c r="J106" s="41">
        <v>8.6349999999999998</v>
      </c>
    </row>
    <row r="107" spans="1:10" s="47" customFormat="1" ht="16.5" customHeight="1">
      <c r="A107" s="33" t="s">
        <v>423</v>
      </c>
      <c r="B107" s="9" t="s">
        <v>165</v>
      </c>
      <c r="C107" s="33"/>
      <c r="D107" s="6" t="s">
        <v>57</v>
      </c>
      <c r="E107" s="33"/>
      <c r="F107" s="10">
        <v>4</v>
      </c>
      <c r="G107" s="146" t="s">
        <v>346</v>
      </c>
      <c r="H107" s="11" t="s">
        <v>166</v>
      </c>
      <c r="I107" s="41"/>
      <c r="J107" s="41">
        <v>0.32250000000000001</v>
      </c>
    </row>
    <row r="108" spans="1:10" s="47" customFormat="1" ht="16.5" customHeight="1">
      <c r="A108" s="33" t="s">
        <v>424</v>
      </c>
      <c r="B108" s="9" t="s">
        <v>283</v>
      </c>
      <c r="C108" s="33"/>
      <c r="D108" s="6" t="s">
        <v>57</v>
      </c>
      <c r="E108" s="33"/>
      <c r="F108" s="10">
        <v>2</v>
      </c>
      <c r="G108" s="146" t="s">
        <v>346</v>
      </c>
      <c r="H108" s="11" t="s">
        <v>167</v>
      </c>
      <c r="I108" s="41"/>
      <c r="J108" s="41">
        <v>0.3</v>
      </c>
    </row>
    <row r="109" spans="1:10" s="47" customFormat="1" ht="16.5" customHeight="1">
      <c r="A109" s="33">
        <v>8.1999999999999993</v>
      </c>
      <c r="B109" s="9" t="s">
        <v>302</v>
      </c>
      <c r="C109" s="33" t="s">
        <v>203</v>
      </c>
      <c r="D109" s="109" t="s">
        <v>295</v>
      </c>
      <c r="E109" s="32"/>
      <c r="F109" s="33">
        <v>1</v>
      </c>
      <c r="G109" s="110" t="s">
        <v>203</v>
      </c>
      <c r="H109" s="11" t="s">
        <v>203</v>
      </c>
      <c r="I109" s="41"/>
      <c r="J109" s="41">
        <v>6.55</v>
      </c>
    </row>
    <row r="110" spans="1:10" s="47" customFormat="1" ht="16.5" customHeight="1">
      <c r="A110" s="33"/>
      <c r="B110" s="20"/>
      <c r="C110" s="33"/>
      <c r="D110" s="6"/>
      <c r="E110" s="33"/>
      <c r="F110" s="15"/>
      <c r="G110" s="33"/>
      <c r="H110" s="16"/>
      <c r="I110" s="41"/>
      <c r="J110" s="41"/>
    </row>
    <row r="111" spans="1:10" s="116" customFormat="1" ht="15.75">
      <c r="A111" s="76">
        <v>9</v>
      </c>
      <c r="B111" s="116" t="s">
        <v>304</v>
      </c>
      <c r="C111" s="76" t="s">
        <v>203</v>
      </c>
      <c r="D111" s="117"/>
      <c r="E111" s="76"/>
      <c r="F111" s="118">
        <v>1</v>
      </c>
      <c r="G111" s="76" t="s">
        <v>203</v>
      </c>
      <c r="H111" s="119" t="s">
        <v>203</v>
      </c>
      <c r="I111" s="120"/>
      <c r="J111" s="121">
        <f>(J112*F112)+(J126*F126)</f>
        <v>881.94</v>
      </c>
    </row>
    <row r="112" spans="1:10" s="128" customFormat="1" ht="16.5" customHeight="1">
      <c r="A112" s="84">
        <v>9.1</v>
      </c>
      <c r="B112" s="85" t="s">
        <v>168</v>
      </c>
      <c r="C112" s="84" t="s">
        <v>257</v>
      </c>
      <c r="D112" s="97" t="s">
        <v>21</v>
      </c>
      <c r="E112" s="84"/>
      <c r="F112" s="87">
        <v>1</v>
      </c>
      <c r="G112" s="84" t="s">
        <v>47</v>
      </c>
      <c r="H112" s="88" t="s">
        <v>169</v>
      </c>
      <c r="I112" s="100" t="s">
        <v>170</v>
      </c>
      <c r="J112" s="90">
        <f t="array" ref="J112">(F113*J113)+SUMPRODUCT(F119:F125*J119:J125)</f>
        <v>875.3900000000001</v>
      </c>
    </row>
    <row r="113" spans="1:10" s="128" customFormat="1" ht="16.5" customHeight="1">
      <c r="A113" s="36" t="s">
        <v>145</v>
      </c>
      <c r="B113" s="5" t="s">
        <v>143</v>
      </c>
      <c r="C113" s="36" t="s">
        <v>280</v>
      </c>
      <c r="D113" s="103" t="s">
        <v>21</v>
      </c>
      <c r="E113" s="36"/>
      <c r="F113" s="7">
        <v>1</v>
      </c>
      <c r="G113" s="36" t="s">
        <v>355</v>
      </c>
      <c r="H113" s="8" t="s">
        <v>144</v>
      </c>
      <c r="I113" s="106"/>
      <c r="J113" s="14">
        <f t="array" ref="J113">SUMPRODUCT(F114:F118*J114:J118)</f>
        <v>249.92000000000002</v>
      </c>
    </row>
    <row r="114" spans="1:10" s="47" customFormat="1" ht="16.5" customHeight="1">
      <c r="A114" s="33" t="s">
        <v>323</v>
      </c>
      <c r="B114" s="9" t="s">
        <v>146</v>
      </c>
      <c r="C114" s="33"/>
      <c r="D114" s="6" t="s">
        <v>51</v>
      </c>
      <c r="E114" s="33"/>
      <c r="F114" s="10">
        <v>1</v>
      </c>
      <c r="G114" s="146" t="s">
        <v>346</v>
      </c>
      <c r="H114" s="11" t="s">
        <v>147</v>
      </c>
      <c r="I114" s="41"/>
      <c r="J114" s="41">
        <v>116.19</v>
      </c>
    </row>
    <row r="115" spans="1:10" s="47" customFormat="1" ht="16.5" customHeight="1">
      <c r="A115" s="33" t="s">
        <v>322</v>
      </c>
      <c r="B115" s="9" t="s">
        <v>151</v>
      </c>
      <c r="C115" s="33"/>
      <c r="D115" s="6" t="s">
        <v>51</v>
      </c>
      <c r="E115" s="33"/>
      <c r="F115" s="10">
        <v>1</v>
      </c>
      <c r="G115" s="146" t="s">
        <v>346</v>
      </c>
      <c r="H115" s="11" t="s">
        <v>152</v>
      </c>
      <c r="I115" s="41"/>
      <c r="J115" s="41">
        <v>115.94</v>
      </c>
    </row>
    <row r="116" spans="1:10" s="47" customFormat="1" ht="16.5" customHeight="1">
      <c r="A116" s="33" t="s">
        <v>321</v>
      </c>
      <c r="B116" s="9" t="s">
        <v>343</v>
      </c>
      <c r="C116" s="33"/>
      <c r="D116" s="6" t="s">
        <v>57</v>
      </c>
      <c r="E116" s="33"/>
      <c r="F116" s="10">
        <v>2</v>
      </c>
      <c r="G116" s="146" t="s">
        <v>346</v>
      </c>
      <c r="H116" s="11" t="s">
        <v>149</v>
      </c>
      <c r="I116" s="41"/>
      <c r="J116" s="41">
        <v>1.135</v>
      </c>
    </row>
    <row r="117" spans="1:10" s="47" customFormat="1" ht="16.5" customHeight="1">
      <c r="A117" s="33" t="s">
        <v>324</v>
      </c>
      <c r="B117" s="9" t="s">
        <v>344</v>
      </c>
      <c r="C117" s="33"/>
      <c r="D117" s="6" t="s">
        <v>81</v>
      </c>
      <c r="E117" s="33"/>
      <c r="F117" s="10">
        <v>4</v>
      </c>
      <c r="G117" s="33" t="s">
        <v>203</v>
      </c>
      <c r="H117" s="11" t="s">
        <v>154</v>
      </c>
      <c r="I117" s="41"/>
      <c r="J117" s="41">
        <v>1.1399999999999999</v>
      </c>
    </row>
    <row r="118" spans="1:10" s="47" customFormat="1" ht="16.5" customHeight="1">
      <c r="A118" s="33" t="s">
        <v>325</v>
      </c>
      <c r="B118" s="9" t="s">
        <v>156</v>
      </c>
      <c r="C118" s="33">
        <v>400846</v>
      </c>
      <c r="D118" s="6" t="s">
        <v>81</v>
      </c>
      <c r="E118" s="33"/>
      <c r="F118" s="10">
        <v>1</v>
      </c>
      <c r="G118" s="33" t="s">
        <v>203</v>
      </c>
      <c r="H118" s="11" t="s">
        <v>157</v>
      </c>
      <c r="I118" s="41"/>
      <c r="J118" s="41">
        <v>10.96</v>
      </c>
    </row>
    <row r="119" spans="1:10" s="47" customFormat="1" ht="16.5" customHeight="1">
      <c r="A119" s="33" t="s">
        <v>148</v>
      </c>
      <c r="B119" s="9" t="s">
        <v>158</v>
      </c>
      <c r="C119" s="33"/>
      <c r="D119" s="6" t="s">
        <v>51</v>
      </c>
      <c r="E119" s="33"/>
      <c r="F119" s="10">
        <v>1</v>
      </c>
      <c r="G119" s="146" t="s">
        <v>346</v>
      </c>
      <c r="H119" s="11" t="s">
        <v>159</v>
      </c>
      <c r="I119" s="41"/>
      <c r="J119" s="41">
        <v>592.70000000000005</v>
      </c>
    </row>
    <row r="120" spans="1:10" s="47" customFormat="1" ht="16.5" customHeight="1">
      <c r="A120" s="33" t="s">
        <v>150</v>
      </c>
      <c r="B120" s="9" t="s">
        <v>281</v>
      </c>
      <c r="C120" s="33"/>
      <c r="D120" s="6" t="s">
        <v>57</v>
      </c>
      <c r="E120" s="33"/>
      <c r="F120" s="10">
        <v>2</v>
      </c>
      <c r="G120" s="146" t="s">
        <v>346</v>
      </c>
      <c r="H120" s="11" t="s">
        <v>160</v>
      </c>
      <c r="I120" s="41"/>
      <c r="J120" s="41">
        <v>3.06</v>
      </c>
    </row>
    <row r="121" spans="1:10" s="47" customFormat="1" ht="16.5" customHeight="1">
      <c r="A121" s="33" t="s">
        <v>153</v>
      </c>
      <c r="B121" s="9" t="s">
        <v>284</v>
      </c>
      <c r="C121" s="33"/>
      <c r="D121" s="6" t="s">
        <v>78</v>
      </c>
      <c r="E121" s="33"/>
      <c r="F121" s="10">
        <v>2</v>
      </c>
      <c r="G121" s="146" t="s">
        <v>346</v>
      </c>
      <c r="H121" s="11" t="s">
        <v>161</v>
      </c>
      <c r="I121" s="41"/>
      <c r="J121" s="41">
        <v>1.835</v>
      </c>
    </row>
    <row r="122" spans="1:10" s="47" customFormat="1" ht="16.5" customHeight="1">
      <c r="A122" s="33" t="s">
        <v>155</v>
      </c>
      <c r="B122" s="9" t="s">
        <v>162</v>
      </c>
      <c r="C122" s="33">
        <v>400253</v>
      </c>
      <c r="D122" s="6" t="s">
        <v>78</v>
      </c>
      <c r="E122" s="33"/>
      <c r="F122" s="10">
        <v>2</v>
      </c>
      <c r="G122" s="33" t="s">
        <v>203</v>
      </c>
      <c r="H122" s="11" t="s">
        <v>163</v>
      </c>
      <c r="I122" s="41"/>
      <c r="J122" s="41">
        <v>1.91</v>
      </c>
    </row>
    <row r="123" spans="1:10" s="47" customFormat="1" ht="16.5" customHeight="1">
      <c r="A123" s="33" t="s">
        <v>326</v>
      </c>
      <c r="B123" s="9" t="s">
        <v>282</v>
      </c>
      <c r="C123" s="33"/>
      <c r="D123" s="6" t="s">
        <v>78</v>
      </c>
      <c r="E123" s="33"/>
      <c r="F123" s="10">
        <v>2</v>
      </c>
      <c r="G123" s="33" t="s">
        <v>203</v>
      </c>
      <c r="H123" s="11" t="s">
        <v>164</v>
      </c>
      <c r="I123" s="41"/>
      <c r="J123" s="41">
        <v>8.6349999999999998</v>
      </c>
    </row>
    <row r="124" spans="1:10" s="47" customFormat="1" ht="16.5" customHeight="1">
      <c r="A124" s="33" t="s">
        <v>327</v>
      </c>
      <c r="B124" s="9" t="s">
        <v>165</v>
      </c>
      <c r="C124" s="33"/>
      <c r="D124" s="6" t="s">
        <v>57</v>
      </c>
      <c r="E124" s="33"/>
      <c r="F124" s="10">
        <v>4</v>
      </c>
      <c r="G124" s="146" t="s">
        <v>346</v>
      </c>
      <c r="H124" s="11" t="s">
        <v>166</v>
      </c>
      <c r="I124" s="41"/>
      <c r="J124" s="41">
        <v>0.32250000000000001</v>
      </c>
    </row>
    <row r="125" spans="1:10" s="47" customFormat="1" ht="16.5" customHeight="1">
      <c r="A125" s="33" t="s">
        <v>328</v>
      </c>
      <c r="B125" s="9" t="s">
        <v>283</v>
      </c>
      <c r="C125" s="33"/>
      <c r="D125" s="6" t="s">
        <v>57</v>
      </c>
      <c r="E125" s="33"/>
      <c r="F125" s="10">
        <v>2</v>
      </c>
      <c r="G125" s="146" t="s">
        <v>346</v>
      </c>
      <c r="H125" s="11" t="s">
        <v>167</v>
      </c>
      <c r="I125" s="41"/>
      <c r="J125" s="41">
        <v>0.3</v>
      </c>
    </row>
    <row r="126" spans="1:10" s="47" customFormat="1" ht="16.5" customHeight="1">
      <c r="A126" s="33">
        <v>9.1999999999999993</v>
      </c>
      <c r="B126" s="9" t="s">
        <v>302</v>
      </c>
      <c r="C126" s="33" t="s">
        <v>203</v>
      </c>
      <c r="D126" s="109" t="s">
        <v>295</v>
      </c>
      <c r="E126" s="32"/>
      <c r="F126" s="33">
        <v>1</v>
      </c>
      <c r="G126" s="110" t="s">
        <v>203</v>
      </c>
      <c r="H126" s="11" t="s">
        <v>203</v>
      </c>
      <c r="I126" s="41"/>
      <c r="J126" s="41">
        <v>6.55</v>
      </c>
    </row>
    <row r="127" spans="1:10" s="47" customFormat="1" ht="16.5" customHeight="1">
      <c r="A127" s="33"/>
      <c r="B127" s="9"/>
      <c r="C127" s="33"/>
      <c r="D127" s="6"/>
      <c r="E127" s="33"/>
      <c r="F127" s="10"/>
      <c r="G127" s="33"/>
      <c r="H127" s="11"/>
      <c r="I127" s="41"/>
      <c r="J127" s="41"/>
    </row>
    <row r="128" spans="1:10" s="129" customFormat="1" ht="15.75">
      <c r="A128" s="157">
        <v>10</v>
      </c>
      <c r="B128" s="129" t="s">
        <v>305</v>
      </c>
      <c r="C128" s="84" t="s">
        <v>203</v>
      </c>
      <c r="D128" s="97"/>
      <c r="E128" s="84"/>
      <c r="F128" s="98">
        <v>1</v>
      </c>
      <c r="G128" s="84" t="s">
        <v>203</v>
      </c>
      <c r="H128" s="130" t="s">
        <v>203</v>
      </c>
      <c r="I128" s="100"/>
      <c r="J128" s="131">
        <f>(J129*F129)+(J134*F134)</f>
        <v>1758.0890000000002</v>
      </c>
    </row>
    <row r="129" spans="1:10" s="92" customFormat="1" ht="16.5" customHeight="1">
      <c r="A129" s="4">
        <v>10.1</v>
      </c>
      <c r="B129" s="5" t="s">
        <v>175</v>
      </c>
      <c r="C129" s="36" t="s">
        <v>351</v>
      </c>
      <c r="D129" s="6" t="s">
        <v>21</v>
      </c>
      <c r="E129" s="36"/>
      <c r="F129" s="7">
        <v>1</v>
      </c>
      <c r="G129" s="36" t="s">
        <v>176</v>
      </c>
      <c r="H129" s="8" t="s">
        <v>177</v>
      </c>
      <c r="I129" s="106" t="s">
        <v>178</v>
      </c>
      <c r="J129" s="14">
        <f t="array" ref="J129">SUMPRODUCT(F130:F133*J130:J133)</f>
        <v>1736.9390000000001</v>
      </c>
    </row>
    <row r="130" spans="1:10" s="47" customFormat="1" ht="16.5" customHeight="1">
      <c r="A130" s="148" t="s">
        <v>171</v>
      </c>
      <c r="B130" s="9" t="s">
        <v>179</v>
      </c>
      <c r="C130" s="33"/>
      <c r="D130" s="6" t="s">
        <v>51</v>
      </c>
      <c r="E130" s="33"/>
      <c r="F130" s="10">
        <v>1</v>
      </c>
      <c r="G130" s="146" t="s">
        <v>346</v>
      </c>
      <c r="H130" s="11" t="s">
        <v>180</v>
      </c>
      <c r="I130" s="41"/>
      <c r="J130" s="148">
        <v>452</v>
      </c>
    </row>
    <row r="131" spans="1:10" s="47" customFormat="1" ht="16.5" customHeight="1">
      <c r="A131" s="148" t="s">
        <v>172</v>
      </c>
      <c r="B131" s="9" t="s">
        <v>181</v>
      </c>
      <c r="C131" s="33"/>
      <c r="D131" s="6" t="s">
        <v>51</v>
      </c>
      <c r="E131" s="33"/>
      <c r="F131" s="10">
        <v>1</v>
      </c>
      <c r="G131" s="146" t="s">
        <v>346</v>
      </c>
      <c r="H131" s="11" t="s">
        <v>182</v>
      </c>
      <c r="I131" s="41"/>
      <c r="J131" s="148">
        <v>1281</v>
      </c>
    </row>
    <row r="132" spans="1:10" s="47" customFormat="1" ht="16.5" customHeight="1">
      <c r="A132" s="148" t="s">
        <v>173</v>
      </c>
      <c r="B132" s="9" t="s">
        <v>183</v>
      </c>
      <c r="C132" s="148">
        <v>400678</v>
      </c>
      <c r="D132" s="6" t="s">
        <v>81</v>
      </c>
      <c r="E132" s="33"/>
      <c r="F132" s="10">
        <v>3</v>
      </c>
      <c r="G132" s="33" t="s">
        <v>203</v>
      </c>
      <c r="H132" s="11" t="s">
        <v>184</v>
      </c>
      <c r="I132" s="41"/>
      <c r="J132" s="148">
        <v>0.58299999999999996</v>
      </c>
    </row>
    <row r="133" spans="1:10" s="47" customFormat="1" ht="16.5" customHeight="1">
      <c r="A133" s="148" t="s">
        <v>174</v>
      </c>
      <c r="B133" s="9" t="s">
        <v>185</v>
      </c>
      <c r="C133" s="148">
        <v>400743</v>
      </c>
      <c r="D133" s="6" t="s">
        <v>81</v>
      </c>
      <c r="E133" s="33"/>
      <c r="F133" s="10">
        <v>2</v>
      </c>
      <c r="G133" s="33" t="s">
        <v>203</v>
      </c>
      <c r="H133" s="11" t="s">
        <v>186</v>
      </c>
      <c r="I133" s="41"/>
      <c r="J133" s="148">
        <v>1.095</v>
      </c>
    </row>
    <row r="134" spans="1:10" s="47" customFormat="1" ht="16.5" customHeight="1">
      <c r="A134" s="148">
        <v>10.199999999999999</v>
      </c>
      <c r="B134" s="9" t="s">
        <v>302</v>
      </c>
      <c r="C134" s="33" t="s">
        <v>203</v>
      </c>
      <c r="D134" s="109" t="s">
        <v>295</v>
      </c>
      <c r="E134" s="32"/>
      <c r="F134" s="33">
        <v>1</v>
      </c>
      <c r="G134" s="110" t="s">
        <v>203</v>
      </c>
      <c r="H134" s="11" t="s">
        <v>203</v>
      </c>
      <c r="I134" s="41"/>
      <c r="J134" s="148">
        <v>21.15</v>
      </c>
    </row>
    <row r="135" spans="1:10" s="47" customFormat="1" ht="16.5" customHeight="1">
      <c r="A135" s="148"/>
      <c r="B135" s="9"/>
      <c r="C135" s="33"/>
      <c r="D135" s="6"/>
      <c r="E135" s="33"/>
      <c r="F135" s="10"/>
      <c r="G135" s="33"/>
      <c r="H135" s="11"/>
      <c r="I135" s="41"/>
      <c r="J135" s="41"/>
    </row>
    <row r="136" spans="1:10" s="129" customFormat="1" ht="15.75">
      <c r="A136" s="157">
        <v>11</v>
      </c>
      <c r="B136" s="129" t="s">
        <v>429</v>
      </c>
      <c r="C136" s="84" t="s">
        <v>203</v>
      </c>
      <c r="D136" s="97"/>
      <c r="E136" s="84"/>
      <c r="F136" s="98">
        <v>1</v>
      </c>
      <c r="G136" s="84" t="s">
        <v>203</v>
      </c>
      <c r="H136" s="130" t="s">
        <v>203</v>
      </c>
      <c r="I136" s="100"/>
      <c r="J136" s="131">
        <f>(J137*F137)+(J141*F141)</f>
        <v>306</v>
      </c>
    </row>
    <row r="137" spans="1:10" s="92" customFormat="1" ht="16.5" customHeight="1">
      <c r="A137" s="4">
        <v>11.1</v>
      </c>
      <c r="B137" s="5" t="s">
        <v>187</v>
      </c>
      <c r="C137" s="36" t="s">
        <v>285</v>
      </c>
      <c r="D137" s="6" t="s">
        <v>21</v>
      </c>
      <c r="E137" s="36"/>
      <c r="F137" s="7">
        <v>1</v>
      </c>
      <c r="G137" s="36" t="s">
        <v>47</v>
      </c>
      <c r="H137" s="8" t="s">
        <v>188</v>
      </c>
      <c r="I137" s="106" t="s">
        <v>189</v>
      </c>
      <c r="J137" s="14">
        <f t="array" ref="J137">SUMPRODUCT(F138:F140*J138:J140)</f>
        <v>302</v>
      </c>
    </row>
    <row r="138" spans="1:10" s="47" customFormat="1" ht="16.5" customHeight="1">
      <c r="A138" s="148" t="s">
        <v>430</v>
      </c>
      <c r="B138" s="9" t="s">
        <v>190</v>
      </c>
      <c r="C138" s="33"/>
      <c r="D138" s="6" t="s">
        <v>51</v>
      </c>
      <c r="E138" s="33"/>
      <c r="F138" s="10">
        <v>1</v>
      </c>
      <c r="G138" s="146" t="s">
        <v>346</v>
      </c>
      <c r="H138" s="11" t="s">
        <v>191</v>
      </c>
      <c r="I138" s="41"/>
      <c r="J138" s="41">
        <v>277.52999999999997</v>
      </c>
    </row>
    <row r="139" spans="1:10" s="47" customFormat="1" ht="16.5" customHeight="1">
      <c r="A139" s="148" t="s">
        <v>431</v>
      </c>
      <c r="B139" s="9" t="s">
        <v>192</v>
      </c>
      <c r="C139" s="33"/>
      <c r="D139" s="6" t="s">
        <v>57</v>
      </c>
      <c r="E139" s="33"/>
      <c r="F139" s="10">
        <v>2</v>
      </c>
      <c r="G139" s="146" t="s">
        <v>346</v>
      </c>
      <c r="H139" s="11" t="s">
        <v>193</v>
      </c>
      <c r="I139" s="41"/>
      <c r="J139" s="41">
        <v>9.2799999999999994</v>
      </c>
    </row>
    <row r="140" spans="1:10" s="47" customFormat="1" ht="16.5" customHeight="1">
      <c r="A140" s="148" t="s">
        <v>432</v>
      </c>
      <c r="B140" s="9" t="s">
        <v>194</v>
      </c>
      <c r="C140" s="33"/>
      <c r="D140" s="6" t="s">
        <v>54</v>
      </c>
      <c r="E140" s="33"/>
      <c r="F140" s="10">
        <v>2</v>
      </c>
      <c r="G140" s="33" t="s">
        <v>203</v>
      </c>
      <c r="H140" s="11" t="s">
        <v>195</v>
      </c>
      <c r="I140" s="41"/>
      <c r="J140" s="41">
        <v>2.9550000000000001</v>
      </c>
    </row>
    <row r="141" spans="1:10" s="47" customFormat="1" ht="16.5" customHeight="1">
      <c r="A141" s="148">
        <v>11.2</v>
      </c>
      <c r="B141" s="9" t="s">
        <v>302</v>
      </c>
      <c r="C141" s="33" t="s">
        <v>203</v>
      </c>
      <c r="D141" s="109" t="s">
        <v>295</v>
      </c>
      <c r="E141" s="32"/>
      <c r="F141" s="33">
        <v>1</v>
      </c>
      <c r="G141" s="110" t="s">
        <v>203</v>
      </c>
      <c r="H141" s="11" t="s">
        <v>203</v>
      </c>
      <c r="I141" s="41"/>
      <c r="J141" s="41">
        <v>4</v>
      </c>
    </row>
    <row r="142" spans="1:10" s="47" customFormat="1" ht="16.5" customHeight="1">
      <c r="A142" s="148"/>
      <c r="B142" s="9"/>
      <c r="C142" s="33"/>
      <c r="D142" s="6"/>
      <c r="E142" s="33"/>
      <c r="F142" s="10"/>
      <c r="G142" s="33"/>
      <c r="H142" s="11"/>
      <c r="I142" s="41"/>
      <c r="J142" s="41"/>
    </row>
    <row r="143" spans="1:10" s="129" customFormat="1" ht="15.75">
      <c r="A143" s="157">
        <v>12</v>
      </c>
      <c r="B143" s="129" t="s">
        <v>435</v>
      </c>
      <c r="C143" s="84" t="s">
        <v>203</v>
      </c>
      <c r="D143" s="97"/>
      <c r="E143" s="84"/>
      <c r="F143" s="98">
        <v>1</v>
      </c>
      <c r="G143" s="84" t="s">
        <v>203</v>
      </c>
      <c r="H143" s="130" t="s">
        <v>203</v>
      </c>
      <c r="I143" s="100"/>
      <c r="J143" s="131">
        <f>(J144*F144)+(J147*F147)</f>
        <v>351.31</v>
      </c>
    </row>
    <row r="144" spans="1:10" s="92" customFormat="1" ht="16.5" customHeight="1">
      <c r="A144" s="36">
        <v>12.1</v>
      </c>
      <c r="B144" s="5" t="s">
        <v>434</v>
      </c>
      <c r="C144" s="36" t="s">
        <v>286</v>
      </c>
      <c r="D144" s="6" t="s">
        <v>51</v>
      </c>
      <c r="E144" s="36"/>
      <c r="F144" s="7">
        <v>1</v>
      </c>
      <c r="G144" s="36" t="s">
        <v>47</v>
      </c>
      <c r="H144" s="8" t="s">
        <v>196</v>
      </c>
      <c r="I144" s="106" t="s">
        <v>197</v>
      </c>
      <c r="J144" s="14">
        <f t="array" ref="J144">SUMPRODUCT(F145:F146*J145:J146)</f>
        <v>347.31</v>
      </c>
    </row>
    <row r="145" spans="1:10" s="47" customFormat="1" ht="16.5" customHeight="1">
      <c r="A145" s="33" t="s">
        <v>425</v>
      </c>
      <c r="B145" s="9" t="s">
        <v>198</v>
      </c>
      <c r="C145" s="33"/>
      <c r="D145" s="6" t="s">
        <v>21</v>
      </c>
      <c r="E145" s="33"/>
      <c r="F145" s="10">
        <v>1</v>
      </c>
      <c r="G145" s="146" t="s">
        <v>346</v>
      </c>
      <c r="H145" s="11" t="s">
        <v>199</v>
      </c>
      <c r="I145" s="41"/>
      <c r="J145" s="41">
        <v>277.58</v>
      </c>
    </row>
    <row r="146" spans="1:10" s="47" customFormat="1" ht="16.5" customHeight="1">
      <c r="A146" s="33" t="s">
        <v>426</v>
      </c>
      <c r="B146" s="9" t="s">
        <v>200</v>
      </c>
      <c r="C146" s="33"/>
      <c r="D146" s="6" t="s">
        <v>21</v>
      </c>
      <c r="E146" s="33"/>
      <c r="F146" s="10">
        <v>2</v>
      </c>
      <c r="G146" s="146" t="s">
        <v>346</v>
      </c>
      <c r="H146" s="11" t="s">
        <v>201</v>
      </c>
      <c r="I146" s="41"/>
      <c r="J146" s="41">
        <v>34.865000000000002</v>
      </c>
    </row>
    <row r="147" spans="1:10" s="47" customFormat="1" ht="16.5" customHeight="1">
      <c r="A147" s="148">
        <v>12.2</v>
      </c>
      <c r="B147" s="9" t="s">
        <v>302</v>
      </c>
      <c r="C147" s="33" t="s">
        <v>203</v>
      </c>
      <c r="D147" s="109" t="s">
        <v>295</v>
      </c>
      <c r="E147" s="32"/>
      <c r="F147" s="33">
        <v>1</v>
      </c>
      <c r="G147" s="110" t="s">
        <v>203</v>
      </c>
      <c r="H147" s="11" t="s">
        <v>203</v>
      </c>
      <c r="I147" s="41"/>
      <c r="J147" s="41">
        <v>4</v>
      </c>
    </row>
    <row r="148" spans="1:10" s="47" customFormat="1" ht="16.5" customHeight="1">
      <c r="A148" s="33"/>
      <c r="B148" s="9"/>
      <c r="C148" s="33"/>
      <c r="D148" s="6"/>
      <c r="E148" s="33"/>
      <c r="F148" s="10"/>
      <c r="G148" s="33"/>
      <c r="H148" s="11"/>
      <c r="I148" s="41"/>
      <c r="J148" s="41"/>
    </row>
    <row r="149" spans="1:10" s="92" customFormat="1" ht="16.5" customHeight="1">
      <c r="A149" s="36">
        <v>13</v>
      </c>
      <c r="B149" s="21" t="s">
        <v>202</v>
      </c>
      <c r="C149" s="36" t="s">
        <v>203</v>
      </c>
      <c r="D149" s="26"/>
      <c r="E149" s="27"/>
      <c r="F149" s="36">
        <v>1</v>
      </c>
      <c r="G149" s="132" t="s">
        <v>203</v>
      </c>
      <c r="H149" s="35" t="s">
        <v>203</v>
      </c>
      <c r="I149" s="41"/>
      <c r="J149" s="133">
        <f t="array" ref="J149">SUMPRODUCT(F150:F162*J150:J162)</f>
        <v>360.01000000000005</v>
      </c>
    </row>
    <row r="150" spans="1:10" s="47" customFormat="1" ht="16.5" customHeight="1">
      <c r="A150" s="33">
        <v>13.1</v>
      </c>
      <c r="B150" s="9" t="s">
        <v>204</v>
      </c>
      <c r="C150" s="33"/>
      <c r="D150" s="6" t="s">
        <v>78</v>
      </c>
      <c r="E150" s="153" t="s">
        <v>373</v>
      </c>
      <c r="F150" s="10">
        <v>2</v>
      </c>
      <c r="G150" s="33" t="s">
        <v>203</v>
      </c>
      <c r="H150" s="11" t="s">
        <v>205</v>
      </c>
      <c r="J150" s="41">
        <v>3.45</v>
      </c>
    </row>
    <row r="151" spans="1:10" s="47" customFormat="1" ht="16.5" customHeight="1">
      <c r="A151" s="33">
        <v>13.2</v>
      </c>
      <c r="B151" s="9" t="s">
        <v>206</v>
      </c>
      <c r="C151" s="33"/>
      <c r="D151" s="6" t="s">
        <v>78</v>
      </c>
      <c r="E151" s="153" t="s">
        <v>374</v>
      </c>
      <c r="F151" s="10">
        <v>4</v>
      </c>
      <c r="G151" s="33" t="s">
        <v>203</v>
      </c>
      <c r="H151" s="11" t="s">
        <v>207</v>
      </c>
      <c r="J151" s="41">
        <v>4.8975</v>
      </c>
    </row>
    <row r="152" spans="1:10" s="47" customFormat="1" ht="16.5" customHeight="1">
      <c r="A152" s="33">
        <v>13.3</v>
      </c>
      <c r="B152" s="9" t="s">
        <v>208</v>
      </c>
      <c r="C152" s="33">
        <v>400456</v>
      </c>
      <c r="D152" s="6" t="s">
        <v>216</v>
      </c>
      <c r="E152" s="153" t="s">
        <v>375</v>
      </c>
      <c r="F152" s="10">
        <v>8</v>
      </c>
      <c r="G152" s="33" t="s">
        <v>203</v>
      </c>
      <c r="H152" s="11" t="s">
        <v>209</v>
      </c>
      <c r="J152" s="41">
        <v>12.14</v>
      </c>
    </row>
    <row r="153" spans="1:10" s="49" customFormat="1" ht="16.5" customHeight="1">
      <c r="A153" s="30">
        <v>13.4</v>
      </c>
      <c r="B153" s="9" t="s">
        <v>363</v>
      </c>
      <c r="C153" s="30">
        <v>401162</v>
      </c>
      <c r="D153" s="6" t="s">
        <v>216</v>
      </c>
      <c r="E153" s="152" t="s">
        <v>211</v>
      </c>
      <c r="F153" s="18">
        <v>2</v>
      </c>
      <c r="G153" s="30" t="s">
        <v>203</v>
      </c>
      <c r="H153" s="19" t="s">
        <v>210</v>
      </c>
      <c r="J153" s="48">
        <v>5.1100000000000003</v>
      </c>
    </row>
    <row r="154" spans="1:10" s="47" customFormat="1" ht="16.5" customHeight="1">
      <c r="A154" s="33">
        <v>13.5</v>
      </c>
      <c r="B154" s="9" t="s">
        <v>212</v>
      </c>
      <c r="C154" s="33">
        <v>400151</v>
      </c>
      <c r="D154" s="6" t="s">
        <v>81</v>
      </c>
      <c r="E154" s="153" t="s">
        <v>214</v>
      </c>
      <c r="F154" s="10">
        <v>4</v>
      </c>
      <c r="G154" s="33" t="s">
        <v>203</v>
      </c>
      <c r="H154" s="11" t="s">
        <v>213</v>
      </c>
      <c r="J154" s="41">
        <v>6.7725</v>
      </c>
    </row>
    <row r="155" spans="1:10" s="47" customFormat="1" ht="16.5" customHeight="1">
      <c r="A155" s="33">
        <v>13.6</v>
      </c>
      <c r="B155" s="9" t="s">
        <v>215</v>
      </c>
      <c r="C155" s="33">
        <v>401114</v>
      </c>
      <c r="D155" s="6" t="s">
        <v>216</v>
      </c>
      <c r="E155" s="153" t="s">
        <v>376</v>
      </c>
      <c r="F155" s="10">
        <v>6</v>
      </c>
      <c r="G155" s="33" t="s">
        <v>203</v>
      </c>
      <c r="H155" s="11" t="s">
        <v>217</v>
      </c>
      <c r="J155" s="41">
        <v>3.96</v>
      </c>
    </row>
    <row r="156" spans="1:10" s="47" customFormat="1" ht="16.5" customHeight="1">
      <c r="A156" s="33">
        <v>13.7</v>
      </c>
      <c r="B156" s="9" t="s">
        <v>218</v>
      </c>
      <c r="C156" s="33">
        <v>400421</v>
      </c>
      <c r="D156" s="6" t="s">
        <v>81</v>
      </c>
      <c r="E156" s="153" t="s">
        <v>377</v>
      </c>
      <c r="F156" s="10">
        <v>4</v>
      </c>
      <c r="G156" s="33" t="s">
        <v>203</v>
      </c>
      <c r="H156" s="11" t="s">
        <v>219</v>
      </c>
      <c r="J156" s="41">
        <v>3.6475</v>
      </c>
    </row>
    <row r="157" spans="1:10" s="47" customFormat="1" ht="16.5" customHeight="1">
      <c r="A157" s="33">
        <v>13.8</v>
      </c>
      <c r="B157" s="9" t="s">
        <v>220</v>
      </c>
      <c r="C157" s="33">
        <v>401121</v>
      </c>
      <c r="D157" s="6" t="s">
        <v>81</v>
      </c>
      <c r="E157" s="153" t="s">
        <v>378</v>
      </c>
      <c r="F157" s="10">
        <v>4</v>
      </c>
      <c r="G157" s="33" t="s">
        <v>203</v>
      </c>
      <c r="H157" s="11" t="s">
        <v>221</v>
      </c>
      <c r="J157" s="41">
        <v>22.872499999999999</v>
      </c>
    </row>
    <row r="158" spans="1:10" s="47" customFormat="1" ht="16.5" customHeight="1">
      <c r="A158" s="33">
        <v>13.9</v>
      </c>
      <c r="B158" s="9" t="s">
        <v>372</v>
      </c>
      <c r="C158" s="33"/>
      <c r="D158" s="6" t="s">
        <v>78</v>
      </c>
      <c r="E158" s="153" t="s">
        <v>379</v>
      </c>
      <c r="F158" s="10">
        <v>4</v>
      </c>
      <c r="G158" s="33" t="s">
        <v>203</v>
      </c>
      <c r="H158" s="11" t="s">
        <v>222</v>
      </c>
      <c r="J158" s="41">
        <v>1.54</v>
      </c>
    </row>
    <row r="159" spans="1:10" s="47" customFormat="1" ht="16.5" customHeight="1">
      <c r="A159" s="50">
        <v>13.1</v>
      </c>
      <c r="B159" s="9" t="s">
        <v>342</v>
      </c>
      <c r="C159" s="33"/>
      <c r="D159" s="6" t="s">
        <v>78</v>
      </c>
      <c r="E159" s="153" t="s">
        <v>223</v>
      </c>
      <c r="F159" s="10">
        <v>2</v>
      </c>
      <c r="G159" s="33" t="s">
        <v>203</v>
      </c>
      <c r="H159" s="11" t="s">
        <v>161</v>
      </c>
      <c r="J159" s="41">
        <v>1.9950000000000001</v>
      </c>
    </row>
    <row r="160" spans="1:10" s="47" customFormat="1" ht="16.5" customHeight="1">
      <c r="A160" s="50">
        <v>13.11</v>
      </c>
      <c r="B160" s="9" t="s">
        <v>224</v>
      </c>
      <c r="C160" s="33"/>
      <c r="D160" s="6" t="s">
        <v>54</v>
      </c>
      <c r="E160" s="153" t="s">
        <v>380</v>
      </c>
      <c r="F160" s="10">
        <v>1</v>
      </c>
      <c r="G160" s="146" t="s">
        <v>346</v>
      </c>
      <c r="H160" s="11" t="s">
        <v>225</v>
      </c>
      <c r="J160" s="41">
        <v>15.92</v>
      </c>
    </row>
    <row r="161" spans="1:10" s="47" customFormat="1" ht="16.5" customHeight="1">
      <c r="A161" s="50">
        <v>13.12</v>
      </c>
      <c r="B161" s="9" t="s">
        <v>226</v>
      </c>
      <c r="C161" s="33"/>
      <c r="D161" s="6" t="s">
        <v>54</v>
      </c>
      <c r="E161" s="153" t="s">
        <v>381</v>
      </c>
      <c r="F161" s="10">
        <v>1</v>
      </c>
      <c r="G161" s="146" t="s">
        <v>346</v>
      </c>
      <c r="H161" s="11" t="s">
        <v>227</v>
      </c>
      <c r="J161" s="41">
        <v>33.520000000000003</v>
      </c>
    </row>
    <row r="162" spans="1:10">
      <c r="A162" s="33">
        <v>13.13</v>
      </c>
      <c r="B162" s="154" t="s">
        <v>391</v>
      </c>
      <c r="C162" s="51" t="s">
        <v>392</v>
      </c>
      <c r="D162" s="31"/>
      <c r="E162" s="1"/>
      <c r="F162" s="33">
        <v>1</v>
      </c>
      <c r="G162" s="39" t="s">
        <v>228</v>
      </c>
      <c r="H162" s="40"/>
      <c r="I162" s="47"/>
      <c r="J162" s="52">
        <v>9.66</v>
      </c>
    </row>
    <row r="163" spans="1:10" s="47" customFormat="1" ht="16.5" customHeight="1">
      <c r="A163" s="33"/>
      <c r="B163" s="9"/>
      <c r="C163" s="33"/>
      <c r="D163" s="6"/>
      <c r="F163" s="10"/>
      <c r="G163" s="33"/>
      <c r="H163" s="11"/>
      <c r="I163" s="41"/>
      <c r="J163" s="41"/>
    </row>
    <row r="164" spans="1:10">
      <c r="A164" s="36">
        <v>14</v>
      </c>
      <c r="B164" s="22" t="s">
        <v>229</v>
      </c>
      <c r="C164" s="36" t="s">
        <v>203</v>
      </c>
      <c r="D164" s="26"/>
      <c r="E164" s="1"/>
      <c r="F164" s="36">
        <v>1</v>
      </c>
      <c r="G164" s="132" t="s">
        <v>203</v>
      </c>
      <c r="H164" s="35" t="s">
        <v>203</v>
      </c>
      <c r="I164" s="46"/>
      <c r="J164" s="134">
        <f t="array" ref="J164">SUMPRODUCT(F165:F173*J165:J173)</f>
        <v>201.73399999999998</v>
      </c>
    </row>
    <row r="165" spans="1:10">
      <c r="A165" s="33">
        <v>14.1</v>
      </c>
      <c r="B165" s="23" t="s">
        <v>288</v>
      </c>
      <c r="C165" s="33">
        <v>400429</v>
      </c>
      <c r="D165" s="31" t="s">
        <v>289</v>
      </c>
      <c r="E165" s="153" t="s">
        <v>382</v>
      </c>
      <c r="F165" s="33">
        <v>4</v>
      </c>
      <c r="G165" s="33" t="s">
        <v>203</v>
      </c>
      <c r="H165" s="33" t="s">
        <v>290</v>
      </c>
      <c r="J165" s="45">
        <v>1.3125</v>
      </c>
    </row>
    <row r="166" spans="1:10">
      <c r="A166" s="33">
        <v>14.2</v>
      </c>
      <c r="B166" s="23" t="s">
        <v>215</v>
      </c>
      <c r="C166" s="33">
        <v>401114</v>
      </c>
      <c r="D166" s="31" t="s">
        <v>289</v>
      </c>
      <c r="E166" s="153" t="s">
        <v>383</v>
      </c>
      <c r="F166" s="33">
        <v>4</v>
      </c>
      <c r="G166" s="33" t="s">
        <v>203</v>
      </c>
      <c r="H166" s="33" t="s">
        <v>230</v>
      </c>
      <c r="J166" s="45">
        <v>3.7250000000000001</v>
      </c>
    </row>
    <row r="167" spans="1:10">
      <c r="A167" s="33">
        <v>14.3</v>
      </c>
      <c r="B167" s="23" t="s">
        <v>231</v>
      </c>
      <c r="C167" s="33">
        <v>400652</v>
      </c>
      <c r="D167" s="31" t="s">
        <v>289</v>
      </c>
      <c r="E167" s="153" t="s">
        <v>384</v>
      </c>
      <c r="F167" s="33">
        <v>4</v>
      </c>
      <c r="G167" s="33" t="s">
        <v>203</v>
      </c>
      <c r="H167" s="33" t="s">
        <v>232</v>
      </c>
      <c r="J167" s="33">
        <v>6.34</v>
      </c>
    </row>
    <row r="168" spans="1:10">
      <c r="A168" s="33">
        <v>14.4</v>
      </c>
      <c r="B168" s="23" t="s">
        <v>233</v>
      </c>
      <c r="C168" s="33">
        <v>400775</v>
      </c>
      <c r="D168" s="31" t="s">
        <v>289</v>
      </c>
      <c r="E168" s="153" t="s">
        <v>385</v>
      </c>
      <c r="F168" s="33">
        <v>4</v>
      </c>
      <c r="G168" s="33" t="s">
        <v>203</v>
      </c>
      <c r="H168" s="33" t="s">
        <v>234</v>
      </c>
      <c r="J168" s="33">
        <v>11.574999999999999</v>
      </c>
    </row>
    <row r="169" spans="1:10">
      <c r="A169" s="33">
        <v>14.5</v>
      </c>
      <c r="B169" s="23" t="s">
        <v>235</v>
      </c>
      <c r="C169" s="33">
        <v>400692</v>
      </c>
      <c r="D169" s="31" t="s">
        <v>289</v>
      </c>
      <c r="E169" s="153" t="s">
        <v>386</v>
      </c>
      <c r="F169" s="33">
        <v>4</v>
      </c>
      <c r="G169" s="33" t="s">
        <v>203</v>
      </c>
      <c r="H169" s="33" t="s">
        <v>236</v>
      </c>
      <c r="J169" s="33">
        <v>16.975999999999999</v>
      </c>
    </row>
    <row r="170" spans="1:10">
      <c r="A170" s="33">
        <v>14.6</v>
      </c>
      <c r="B170" s="29" t="s">
        <v>237</v>
      </c>
      <c r="C170" s="30">
        <v>440233</v>
      </c>
      <c r="D170" s="31" t="s">
        <v>291</v>
      </c>
      <c r="E170" s="153" t="s">
        <v>387</v>
      </c>
      <c r="F170" s="33">
        <v>4</v>
      </c>
      <c r="G170" s="28" t="s">
        <v>228</v>
      </c>
      <c r="H170" s="135" t="s">
        <v>238</v>
      </c>
      <c r="J170" s="33">
        <v>6.55</v>
      </c>
    </row>
    <row r="171" spans="1:10">
      <c r="A171" s="33">
        <v>14.7</v>
      </c>
      <c r="B171" s="29" t="s">
        <v>239</v>
      </c>
      <c r="C171" s="33" t="s">
        <v>292</v>
      </c>
      <c r="D171" s="136"/>
      <c r="E171" s="153" t="s">
        <v>388</v>
      </c>
      <c r="F171" s="33">
        <v>8</v>
      </c>
      <c r="G171" s="39" t="s">
        <v>293</v>
      </c>
      <c r="H171" s="40" t="s">
        <v>240</v>
      </c>
      <c r="J171" s="137">
        <v>0.45250000000000001</v>
      </c>
    </row>
    <row r="172" spans="1:10">
      <c r="A172" s="33">
        <v>14.8</v>
      </c>
      <c r="B172" s="29" t="s">
        <v>241</v>
      </c>
      <c r="C172" s="33" t="s">
        <v>294</v>
      </c>
      <c r="D172" s="136"/>
      <c r="E172" s="153" t="s">
        <v>389</v>
      </c>
      <c r="F172" s="33">
        <v>4</v>
      </c>
      <c r="G172" s="39" t="s">
        <v>293</v>
      </c>
      <c r="H172" s="40" t="s">
        <v>242</v>
      </c>
      <c r="J172" s="137">
        <v>1.4924999999999999</v>
      </c>
    </row>
    <row r="173" spans="1:10">
      <c r="A173" s="33">
        <v>14.9</v>
      </c>
      <c r="B173" s="154" t="s">
        <v>391</v>
      </c>
      <c r="C173" s="51" t="s">
        <v>392</v>
      </c>
      <c r="D173" s="109"/>
      <c r="E173" s="27"/>
      <c r="F173" s="33">
        <v>1</v>
      </c>
      <c r="G173" s="39" t="s">
        <v>228</v>
      </c>
      <c r="H173" s="40"/>
      <c r="J173" s="137">
        <v>6.23</v>
      </c>
    </row>
    <row r="175" spans="1:10" s="47" customFormat="1" ht="16.5" customHeight="1">
      <c r="A175" s="36">
        <v>15</v>
      </c>
      <c r="B175" s="22" t="s">
        <v>438</v>
      </c>
      <c r="C175" s="36">
        <v>420213</v>
      </c>
      <c r="D175" s="23"/>
      <c r="E175" s="33"/>
      <c r="F175" s="36">
        <v>1</v>
      </c>
      <c r="G175" s="132" t="s">
        <v>439</v>
      </c>
      <c r="H175" s="36"/>
      <c r="I175" s="33"/>
      <c r="J175" s="138">
        <f t="array" ref="J175">SUMPRODUCT(F176:F178*J176:J178)</f>
        <v>1558</v>
      </c>
    </row>
    <row r="176" spans="1:10">
      <c r="A176" s="33">
        <v>15.1</v>
      </c>
      <c r="B176" s="1" t="s">
        <v>243</v>
      </c>
      <c r="C176" s="33" t="s">
        <v>345</v>
      </c>
      <c r="F176" s="10">
        <v>1</v>
      </c>
      <c r="G176" s="39" t="s">
        <v>341</v>
      </c>
      <c r="H176" s="45" t="s">
        <v>244</v>
      </c>
      <c r="J176" s="45">
        <v>508</v>
      </c>
    </row>
    <row r="177" spans="1:10">
      <c r="A177" s="33">
        <v>15.2</v>
      </c>
      <c r="B177" s="1" t="s">
        <v>243</v>
      </c>
      <c r="C177" s="33" t="s">
        <v>345</v>
      </c>
      <c r="F177" s="10">
        <v>1</v>
      </c>
      <c r="G177" s="39" t="s">
        <v>341</v>
      </c>
      <c r="H177" s="45" t="s">
        <v>245</v>
      </c>
      <c r="J177" s="45">
        <v>537</v>
      </c>
    </row>
    <row r="178" spans="1:10" s="47" customFormat="1" ht="16.5" customHeight="1">
      <c r="A178" s="33">
        <v>15.3</v>
      </c>
      <c r="B178" s="23" t="s">
        <v>433</v>
      </c>
      <c r="C178" s="33" t="s">
        <v>345</v>
      </c>
      <c r="D178" s="6"/>
      <c r="E178" s="33"/>
      <c r="F178" s="10">
        <v>1</v>
      </c>
      <c r="G178" s="39" t="s">
        <v>341</v>
      </c>
      <c r="H178" s="11" t="s">
        <v>246</v>
      </c>
      <c r="I178" s="33"/>
      <c r="J178" s="33">
        <v>513</v>
      </c>
    </row>
    <row r="179" spans="1:10">
      <c r="A179" s="33"/>
      <c r="B179" s="29"/>
      <c r="C179" s="38"/>
      <c r="D179" s="109"/>
      <c r="E179" s="27"/>
      <c r="F179" s="33"/>
      <c r="H179" s="151"/>
      <c r="J179" s="52"/>
    </row>
    <row r="180" spans="1:10" ht="16.5" customHeight="1">
      <c r="A180" s="33">
        <v>16</v>
      </c>
      <c r="B180" s="109" t="s">
        <v>370</v>
      </c>
      <c r="C180" s="38" t="s">
        <v>339</v>
      </c>
      <c r="D180" s="1"/>
      <c r="E180" s="27"/>
      <c r="F180" s="33">
        <v>1</v>
      </c>
      <c r="G180" s="39" t="s">
        <v>228</v>
      </c>
      <c r="H180" s="40"/>
      <c r="J180" s="139">
        <v>13.66</v>
      </c>
    </row>
    <row r="181" spans="1:10" s="47" customFormat="1" ht="16.5" customHeight="1">
      <c r="A181" s="33"/>
      <c r="B181" s="23"/>
      <c r="C181" s="33"/>
      <c r="D181" s="6"/>
      <c r="E181" s="33"/>
      <c r="F181" s="10"/>
      <c r="G181" s="33"/>
      <c r="H181" s="16"/>
      <c r="I181" s="33"/>
      <c r="J181" s="33"/>
    </row>
    <row r="182" spans="1:10" s="47" customFormat="1" ht="16.5" customHeight="1">
      <c r="A182" s="24">
        <v>17</v>
      </c>
      <c r="B182" s="25" t="s">
        <v>333</v>
      </c>
      <c r="C182" s="35">
        <v>701653</v>
      </c>
      <c r="D182" s="26"/>
      <c r="E182" s="27"/>
      <c r="F182" s="36">
        <v>1</v>
      </c>
      <c r="G182" s="132" t="s">
        <v>247</v>
      </c>
      <c r="H182" s="140"/>
      <c r="I182" s="46"/>
      <c r="J182" s="138">
        <f t="array" ref="J182">SUMPRODUCT(F183:F185,J183:J185)</f>
        <v>1288.8800000000001</v>
      </c>
    </row>
    <row r="183" spans="1:10">
      <c r="A183" s="28">
        <v>17.100000000000001</v>
      </c>
      <c r="B183" s="29" t="s">
        <v>334</v>
      </c>
      <c r="C183" s="30">
        <v>472680</v>
      </c>
      <c r="D183" s="31"/>
      <c r="E183" s="32"/>
      <c r="F183" s="33">
        <v>1</v>
      </c>
      <c r="G183" s="39" t="s">
        <v>247</v>
      </c>
      <c r="H183" s="34"/>
      <c r="J183" s="41">
        <v>1274.8800000000001</v>
      </c>
    </row>
    <row r="184" spans="1:10">
      <c r="A184" s="28">
        <v>17.2</v>
      </c>
      <c r="B184" s="29" t="s">
        <v>248</v>
      </c>
      <c r="C184" s="30" t="s">
        <v>203</v>
      </c>
      <c r="D184" s="31"/>
      <c r="E184" s="32"/>
      <c r="F184" s="30">
        <v>32</v>
      </c>
      <c r="G184" s="39" t="s">
        <v>203</v>
      </c>
      <c r="H184" s="34" t="s">
        <v>203</v>
      </c>
      <c r="J184" s="41">
        <v>0.4</v>
      </c>
    </row>
    <row r="185" spans="1:10">
      <c r="A185" s="28">
        <v>17.3</v>
      </c>
      <c r="B185" s="29" t="s">
        <v>335</v>
      </c>
      <c r="C185" s="30">
        <v>472507</v>
      </c>
      <c r="D185" s="31"/>
      <c r="E185" s="32"/>
      <c r="F185" s="33">
        <v>2</v>
      </c>
      <c r="G185" s="39" t="s">
        <v>247</v>
      </c>
      <c r="H185" s="34"/>
      <c r="J185" s="41">
        <v>0.6</v>
      </c>
    </row>
    <row r="186" spans="1:10">
      <c r="A186" s="28"/>
      <c r="B186" s="29"/>
      <c r="C186" s="30"/>
      <c r="D186" s="31"/>
      <c r="E186" s="32"/>
      <c r="F186" s="33"/>
      <c r="H186" s="34"/>
      <c r="J186" s="41"/>
    </row>
    <row r="187" spans="1:10">
      <c r="A187" s="24">
        <v>18</v>
      </c>
      <c r="B187" s="25" t="s">
        <v>336</v>
      </c>
      <c r="C187" s="35">
        <v>701570</v>
      </c>
      <c r="D187" s="26"/>
      <c r="E187" s="27"/>
      <c r="F187" s="36">
        <v>1</v>
      </c>
      <c r="G187" s="132" t="s">
        <v>203</v>
      </c>
      <c r="H187" s="37"/>
      <c r="I187" s="46"/>
      <c r="J187" s="138">
        <f>SUMPRODUCT(F188:F189,J188:J189)</f>
        <v>1454</v>
      </c>
    </row>
    <row r="188" spans="1:10">
      <c r="A188" s="28">
        <v>18.100000000000001</v>
      </c>
      <c r="B188" s="29" t="s">
        <v>337</v>
      </c>
      <c r="C188" s="30">
        <v>472506</v>
      </c>
      <c r="D188" s="31"/>
      <c r="E188" s="32"/>
      <c r="F188" s="33">
        <v>1</v>
      </c>
      <c r="G188" s="39" t="s">
        <v>203</v>
      </c>
      <c r="H188" s="34"/>
      <c r="J188" s="164">
        <v>1441.2</v>
      </c>
    </row>
    <row r="189" spans="1:10">
      <c r="A189" s="28">
        <v>18.2</v>
      </c>
      <c r="B189" s="29" t="s">
        <v>248</v>
      </c>
      <c r="C189" s="30" t="s">
        <v>203</v>
      </c>
      <c r="D189" s="31"/>
      <c r="E189" s="32"/>
      <c r="F189" s="30">
        <v>32</v>
      </c>
      <c r="G189" s="39" t="s">
        <v>203</v>
      </c>
      <c r="H189" s="34" t="s">
        <v>203</v>
      </c>
      <c r="J189" s="164">
        <v>0.4</v>
      </c>
    </row>
    <row r="190" spans="1:10">
      <c r="A190" s="33"/>
      <c r="B190" s="23"/>
      <c r="C190" s="38"/>
      <c r="D190" s="31"/>
      <c r="E190" s="32"/>
      <c r="F190" s="33"/>
      <c r="H190" s="40"/>
      <c r="J190" s="141"/>
    </row>
    <row r="191" spans="1:10">
      <c r="A191" s="33">
        <v>19</v>
      </c>
      <c r="B191" s="42" t="s">
        <v>249</v>
      </c>
      <c r="C191" s="30" t="s">
        <v>203</v>
      </c>
      <c r="D191" s="31"/>
      <c r="E191" s="32"/>
      <c r="F191" s="43" t="s">
        <v>250</v>
      </c>
      <c r="G191" s="44" t="s">
        <v>203</v>
      </c>
      <c r="H191" s="40" t="s">
        <v>203</v>
      </c>
      <c r="J191" s="139">
        <v>18.5</v>
      </c>
    </row>
    <row r="192" spans="1:10">
      <c r="A192" s="33"/>
    </row>
    <row r="193" spans="1:10">
      <c r="A193" s="41">
        <v>20</v>
      </c>
      <c r="B193" s="23" t="s">
        <v>338</v>
      </c>
      <c r="C193" s="38" t="s">
        <v>203</v>
      </c>
      <c r="D193" s="31"/>
      <c r="E193" s="32"/>
      <c r="F193" s="33">
        <v>3</v>
      </c>
      <c r="G193" s="39" t="s">
        <v>203</v>
      </c>
      <c r="H193" s="40" t="s">
        <v>203</v>
      </c>
      <c r="J193" s="139">
        <v>6.1749999999999998</v>
      </c>
    </row>
    <row r="195" spans="1:10">
      <c r="I195" s="142" t="s">
        <v>251</v>
      </c>
      <c r="J195" s="141">
        <f>(F4*J4)+(F16*J16)+(F22*J22)+(F28*J28)+(F33*J33)+(F46*J46)+(F70*J70)+(F94*J94)+(F111*J111)+(F128*J128)+(F136*J136)+(F143*J143)+(F149*J149)+(F164*J164)+(F175*J175)+(F180*J180)+(F182*J182)+(F187*J187)+(J191)+(F193*J193)</f>
        <v>43231.351000000002</v>
      </c>
    </row>
    <row r="196" spans="1:10">
      <c r="H196" s="143"/>
      <c r="I196" s="144" t="s">
        <v>252</v>
      </c>
      <c r="J196" s="145">
        <f>SUM(J195)</f>
        <v>43231.351000000002</v>
      </c>
    </row>
    <row r="197" spans="1:10">
      <c r="I197" s="142" t="s">
        <v>253</v>
      </c>
      <c r="J197" s="141">
        <f>SUM(J196*1)</f>
        <v>43231.351000000002</v>
      </c>
    </row>
    <row r="199" spans="1:10">
      <c r="A199" s="33" t="s">
        <v>203</v>
      </c>
      <c r="B199" s="1" t="s">
        <v>340</v>
      </c>
      <c r="C199" s="146" t="s">
        <v>371</v>
      </c>
      <c r="F199" s="33" t="s">
        <v>203</v>
      </c>
      <c r="G199" s="39" t="s">
        <v>357</v>
      </c>
      <c r="H199" s="45" t="s">
        <v>7</v>
      </c>
    </row>
    <row r="200" spans="1:10">
      <c r="A200" s="33" t="s">
        <v>203</v>
      </c>
      <c r="B200" s="1" t="s">
        <v>263</v>
      </c>
      <c r="C200" s="33" t="s">
        <v>287</v>
      </c>
      <c r="F200" s="33" t="s">
        <v>203</v>
      </c>
      <c r="G200" s="39" t="s">
        <v>356</v>
      </c>
      <c r="H200" s="45" t="s">
        <v>264</v>
      </c>
    </row>
    <row r="201" spans="1:10">
      <c r="A201" s="33" t="s">
        <v>203</v>
      </c>
      <c r="B201" s="1" t="s">
        <v>428</v>
      </c>
      <c r="C201" s="33" t="s">
        <v>427</v>
      </c>
      <c r="F201" s="33" t="s">
        <v>203</v>
      </c>
      <c r="G201" s="39" t="s">
        <v>228</v>
      </c>
      <c r="H201" s="40" t="s">
        <v>203</v>
      </c>
    </row>
  </sheetData>
  <pageMargins left="0.17" right="0.17" top="0.74803149606299213" bottom="0.74803149606299213" header="0.31496062992125984" footer="0.31496062992125984"/>
  <pageSetup paperSize="9" scale="2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2024-09-19T13:29:10Z</cp:lastPrinted>
  <dcterms:created xsi:type="dcterms:W3CDTF">2012-04-17T15:07:43Z</dcterms:created>
  <dcterms:modified xsi:type="dcterms:W3CDTF">2026-08-18T13:07:52Z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45240FB6C5E3478FBA4F3D434E967F77_12</vt:lpwstr>
  </property>
</Properties>
</file>