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F9A496F-7926-4C09-8AAE-7391D1A08828}" xr6:coauthVersionLast="47" xr6:coauthVersionMax="47" xr10:uidLastSave="{00000000-0000-0000-0000-000000000000}"/>
  <bookViews>
    <workbookView xWindow="1560" yWindow="1560" windowWidth="21600" windowHeight="11385" xr2:uid="{538EB240-AAFD-40A3-9C5F-738DB9593372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10" i="1"/>
  <c r="J14" i="1"/>
  <c r="J36" i="1"/>
  <c r="J42" i="1"/>
  <c r="J50" i="1"/>
  <c r="J54" i="1"/>
  <c r="J73" i="1"/>
  <c r="J79" i="1"/>
  <c r="J86" i="1"/>
  <c r="J87" i="1"/>
  <c r="J88" i="1"/>
</calcChain>
</file>

<file path=xl/sharedStrings.xml><?xml version="1.0" encoding="utf-8"?>
<sst xmlns="http://schemas.openxmlformats.org/spreadsheetml/2006/main" count="343" uniqueCount="247">
  <si>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</si>
  <si>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</si>
  <si>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</si>
  <si>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</si>
  <si>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</si>
  <si>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</si>
  <si>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</si>
  <si>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</si>
  <si>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</si>
  <si>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</si>
  <si>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</si>
  <si>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A</t>
  </si>
  <si>
    <t>M8 TYPE-T NYLOC NUT</t>
  </si>
  <si>
    <t>(464631)</t>
  </si>
  <si>
    <t>ITEM LETTER</t>
  </si>
  <si>
    <t>1.1.1</t>
  </si>
  <si>
    <t>1.1.2</t>
  </si>
  <si>
    <t>--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</si>
  <si>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</si>
  <si>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</si>
  <si>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</si>
  <si>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</si>
  <si>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</si>
  <si>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</si>
  <si>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</si>
  <si>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</si>
  <si>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C</t>
  </si>
  <si>
    <t>CLEAR CELLOPHANE TAPE (OUTER CARTON)</t>
  </si>
  <si>
    <t>AS REQUIRED</t>
  </si>
  <si>
    <t>WALL BRKT AND ARM ASSY</t>
  </si>
  <si>
    <t>1.1.11</t>
  </si>
  <si>
    <t>1.1.12</t>
  </si>
  <si>
    <t>1.1.13</t>
  </si>
  <si>
    <t>S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</si>
  <si>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</si>
  <si>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</si>
  <si>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</si>
  <si>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</si>
  <si>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</si>
  <si>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No14x55mm LG TYPE AB POZI HEX HEAD SCREW</t>
  </si>
  <si>
    <t>M6x16O/Dx1.6THK PLAIN WASHER</t>
  </si>
  <si>
    <t>F8 PART No.</t>
  </si>
  <si>
    <t>F8 REFERENCE</t>
  </si>
  <si>
    <t>4mm ALLEN KEY 25x70LG</t>
  </si>
  <si>
    <t>Ø1 1/2" (38mm) CLEAR PP SEAL LABEL</t>
  </si>
  <si>
    <t>VESA PLATE ASSY</t>
  </si>
  <si>
    <t>WRIST PIVOT BRKT</t>
  </si>
  <si>
    <t>TILT FRICTION PLATE</t>
  </si>
  <si>
    <t>TILT FRICTION CLAMP PLATE</t>
  </si>
  <si>
    <t>TILT FRICTION AND NUT LOCATOR</t>
  </si>
  <si>
    <t>M5 TYPE-T NYLOC NUT</t>
  </si>
  <si>
    <t>1.2.1</t>
  </si>
  <si>
    <t>1.2.2</t>
  </si>
  <si>
    <t>MA3-346-L016</t>
  </si>
  <si>
    <t>GB/T889.1-2000</t>
  </si>
  <si>
    <t>LDA20-223-L009</t>
  </si>
  <si>
    <t>LPA39-223-L17</t>
  </si>
  <si>
    <t>LDA20-223-L015</t>
  </si>
  <si>
    <t>GB/T97.1-2002</t>
  </si>
  <si>
    <t>GB/T823-1988</t>
  </si>
  <si>
    <t>G/T5356-1998</t>
  </si>
  <si>
    <t>FINISH
EN/CH</t>
  </si>
  <si>
    <t>6630-10</t>
  </si>
  <si>
    <t>6630-9</t>
  </si>
  <si>
    <t>6630-11</t>
  </si>
  <si>
    <t>M5 WASHER (GRADE A GB-T 97.1-2002)</t>
  </si>
  <si>
    <t>M8 WASHER (GRADE A GB-T 97.1-2002)</t>
  </si>
  <si>
    <t>6630-25</t>
  </si>
  <si>
    <t>6630-26</t>
  </si>
  <si>
    <t>6630-27</t>
  </si>
  <si>
    <t>6630-28</t>
  </si>
  <si>
    <t>Nov-20-19</t>
  </si>
  <si>
    <t>Aug-13-19</t>
  </si>
  <si>
    <t>Nov-20-20</t>
  </si>
  <si>
    <t>May-22-14</t>
  </si>
  <si>
    <t>AD011006</t>
  </si>
  <si>
    <t>AD011007</t>
  </si>
  <si>
    <t>BLACK / 黑色</t>
  </si>
  <si>
    <t>ZP+BP / 黑锌</t>
  </si>
  <si>
    <t>BZP / 蓝白锌</t>
  </si>
  <si>
    <t>FLANGED 10x45LG WALL PLUG</t>
  </si>
  <si>
    <t>PIVOT WASHER</t>
  </si>
  <si>
    <t>SPECIAL M5x57LG SOCKET CAP HEAD BOLT</t>
  </si>
  <si>
    <t>FIXED WASHER</t>
  </si>
  <si>
    <t>TRACK LABEL</t>
  </si>
  <si>
    <t>VESA WITH BRKT ASSY</t>
  </si>
  <si>
    <t>1.1.1.1</t>
  </si>
  <si>
    <t>1.1.1.2</t>
  </si>
  <si>
    <t>VESA SUPPORT BRKT</t>
  </si>
  <si>
    <t>VESA PLATE</t>
  </si>
  <si>
    <t>6634-15</t>
  </si>
  <si>
    <t>6634-B</t>
  </si>
  <si>
    <t>6634-6</t>
  </si>
  <si>
    <t>Feb-09-23</t>
  </si>
  <si>
    <t>M6x15LG PEM FH CLINCH STUD</t>
  </si>
  <si>
    <t>02</t>
  </si>
  <si>
    <t>M6 HI-LEVER THUMB NUT</t>
  </si>
  <si>
    <t>96106-LDA20-222-01-L002</t>
  </si>
  <si>
    <t>Feb-28-23</t>
  </si>
  <si>
    <t>96106-LDA20-222-01-B02</t>
  </si>
  <si>
    <t>M6x30LG POZI PAN HEAD SCREW</t>
  </si>
  <si>
    <t>M4x12LG POZI PAN HEAD SCREW</t>
  </si>
  <si>
    <t>M4x35LG POZI PAN HEAD SCREW</t>
  </si>
  <si>
    <t>M8x25LG POZI PAN HEAD SCREW</t>
  </si>
  <si>
    <t>FIXINGS KIT (MULTI POCKET BAG)</t>
  </si>
  <si>
    <t>W1</t>
  </si>
  <si>
    <t>W2</t>
  </si>
  <si>
    <t>W3</t>
  </si>
  <si>
    <t>J1</t>
  </si>
  <si>
    <t>J2</t>
  </si>
  <si>
    <t>J3</t>
  </si>
  <si>
    <t>J4</t>
  </si>
  <si>
    <t>J5</t>
  </si>
  <si>
    <t>K1</t>
  </si>
  <si>
    <t>K2</t>
  </si>
  <si>
    <t>L1</t>
  </si>
  <si>
    <t>L2</t>
  </si>
  <si>
    <t>DOUBLE ARM 200 MOUNT (LHL204-v3)</t>
  </si>
  <si>
    <t>QTY</t>
  </si>
  <si>
    <t>6630-W</t>
  </si>
  <si>
    <t>6630-V</t>
  </si>
  <si>
    <t>ARM SUB ASSY</t>
  </si>
  <si>
    <t>6630-U</t>
  </si>
  <si>
    <t>WALL BRKT</t>
  </si>
  <si>
    <t>6630-59</t>
  </si>
  <si>
    <t>KMA28-221-L001</t>
  </si>
  <si>
    <t>WRIST PIVOT BUSH</t>
  </si>
  <si>
    <t>1.1.1.3</t>
  </si>
  <si>
    <t>RIVET PIVOT TUBE</t>
  </si>
  <si>
    <t>6630-70</t>
  </si>
  <si>
    <t>KMA28-221-L002</t>
  </si>
  <si>
    <t>1.1.1.4</t>
  </si>
  <si>
    <t>REAR ARM WELDED ASSY</t>
  </si>
  <si>
    <t>6630-T</t>
  </si>
  <si>
    <t>KMA28-221-B01</t>
  </si>
  <si>
    <t>1.1.1.4.1</t>
  </si>
  <si>
    <t>ARM</t>
  </si>
  <si>
    <t>6630-63</t>
  </si>
  <si>
    <t>KMA28-223L-L002</t>
  </si>
  <si>
    <t>1.1.1.4.2</t>
  </si>
  <si>
    <t>PIVOT TUBE</t>
  </si>
  <si>
    <t>KMA28-223-L003</t>
  </si>
  <si>
    <t>1.1.1.4.3</t>
  </si>
  <si>
    <t>6630-61</t>
  </si>
  <si>
    <t>KMA28-221-L004</t>
  </si>
  <si>
    <t>1.1.1.5</t>
  </si>
  <si>
    <t>FRONT ARM WELDDED ASSY</t>
  </si>
  <si>
    <t>6630-S</t>
  </si>
  <si>
    <t>1.1.1.5.1</t>
  </si>
  <si>
    <t>6630-62</t>
  </si>
  <si>
    <t>KMA28-112-L001</t>
  </si>
  <si>
    <t>1.1.1.5.2</t>
  </si>
  <si>
    <t>6630-4</t>
  </si>
  <si>
    <t>LPA50-223-L11</t>
  </si>
  <si>
    <t>1.1.1.5.3</t>
  </si>
  <si>
    <t>1.1.1.6</t>
  </si>
  <si>
    <t>BEARING WASHER</t>
  </si>
  <si>
    <t>KMA28-223-L011</t>
  </si>
  <si>
    <t>1.1.1.7</t>
  </si>
  <si>
    <t>PIVOT PIN</t>
  </si>
  <si>
    <t>6630-67</t>
  </si>
  <si>
    <t>KMA28-112-L002</t>
  </si>
  <si>
    <t>1.1.1.8</t>
  </si>
  <si>
    <t>6630-69</t>
  </si>
  <si>
    <t>NLDP-12_2-20-1_9</t>
  </si>
  <si>
    <t>1.1.1.9</t>
  </si>
  <si>
    <t>6630-35</t>
  </si>
  <si>
    <t>HAMA-LPA39-112-L07</t>
  </si>
  <si>
    <t>1.1.1.10</t>
  </si>
  <si>
    <t>1.1.1.11</t>
  </si>
  <si>
    <t>SPECIAL M8 x 15LG SOCKET BUTTON HEAD SCREW</t>
  </si>
  <si>
    <t>6630-40</t>
  </si>
  <si>
    <t>GB030061</t>
  </si>
  <si>
    <t>SPECIAL M8 x 68LG SOCKET BUTTON HEAD SCREW</t>
  </si>
  <si>
    <t>6630-24</t>
  </si>
  <si>
    <t>GB031876</t>
  </si>
  <si>
    <t>6630-15</t>
  </si>
  <si>
    <t>LPA50-223-L12</t>
  </si>
  <si>
    <t>6630-7</t>
  </si>
  <si>
    <t>LPA50-223-L13</t>
  </si>
  <si>
    <t>KMA28-223-L017</t>
  </si>
  <si>
    <t>96106-LDA20-222-01-L001</t>
  </si>
  <si>
    <t>GB101006</t>
  </si>
  <si>
    <t>WALL BRKT COVER</t>
  </si>
  <si>
    <t>6630-58</t>
  </si>
  <si>
    <t>KMA28-221-L003</t>
  </si>
  <si>
    <t>B</t>
  </si>
  <si>
    <t>TEXTURED BLACK
砂纹黑</t>
  </si>
  <si>
    <t>TEX BLACK PC / 砂纹黑</t>
  </si>
  <si>
    <t>TRANSPARENT</t>
  </si>
  <si>
    <t>PLAIN 0.04mm THK POLYETHYLENE BAG</t>
  </si>
  <si>
    <t>ITEM WEIGHT (g)</t>
  </si>
  <si>
    <t>TOOL KIT (SINGLE POCKET BAG)</t>
  </si>
  <si>
    <t>GIFT BOXED WEIGHT (g)</t>
  </si>
  <si>
    <t>BOM TOTAL WEIGHT (g)</t>
  </si>
  <si>
    <t>GROSS WEIGHT (g)</t>
  </si>
  <si>
    <t>AHL224</t>
  </si>
  <si>
    <t>AHL224 INSTRUCTION LEAFLET (EN)</t>
  </si>
  <si>
    <t>ARGOS OUTER BOX ASSY</t>
  </si>
  <si>
    <t>(700721)</t>
  </si>
  <si>
    <t>OUTER CARTON (ARGOS)</t>
  </si>
  <si>
    <t>(468432)</t>
  </si>
  <si>
    <t>AHL224 BOX ASSY</t>
  </si>
  <si>
    <t>AHL224 4C BOX</t>
  </si>
  <si>
    <t>AHL224 YELLOW CAT No LABEL</t>
  </si>
  <si>
    <t>AHL224 BREAK PACK LABEL</t>
  </si>
  <si>
    <t>472017</t>
  </si>
  <si>
    <t>Nov-01-18</t>
  </si>
  <si>
    <t>Nov-02-18</t>
  </si>
  <si>
    <t>May-08-19</t>
  </si>
  <si>
    <t>Nov-19-19</t>
  </si>
  <si>
    <t>KMA28-223-L004</t>
  </si>
  <si>
    <t>96106-KMA28-222-01-NT-B02</t>
  </si>
  <si>
    <t>6630-48</t>
  </si>
  <si>
    <t>6630-47</t>
  </si>
  <si>
    <t>Sep-04-15</t>
  </si>
  <si>
    <t>May-25-16</t>
  </si>
  <si>
    <t>Sep-15-15</t>
  </si>
  <si>
    <t>Aug27-15</t>
  </si>
  <si>
    <t>Sep-13-15</t>
  </si>
  <si>
    <t>Sep-09-15</t>
  </si>
  <si>
    <t>Jul-05-16</t>
  </si>
  <si>
    <t>Jul-04-16</t>
  </si>
  <si>
    <t>Aug-27-15</t>
  </si>
  <si>
    <t>Sep-20-15</t>
  </si>
  <si>
    <t>1/8</t>
  </si>
  <si>
    <t>6630-52</t>
  </si>
  <si>
    <t>FRONT CABLE MANAGMENT COVER</t>
  </si>
  <si>
    <t>6630-51</t>
  </si>
  <si>
    <t>PIVOT BUSH</t>
  </si>
  <si>
    <t>Nov-30-23</t>
  </si>
  <si>
    <t>01</t>
  </si>
  <si>
    <t>AVF-KMA28-222</t>
  </si>
  <si>
    <t>LHL204-v3 FITTINGS SET</t>
  </si>
  <si>
    <t>PACKER BOX</t>
  </si>
  <si>
    <t>6630-71</t>
  </si>
  <si>
    <t>Dec-07-23</t>
  </si>
  <si>
    <t>96106-KMA28-222-01-NT-P01</t>
  </si>
  <si>
    <t>BAGGED WALL BRKT COVER</t>
  </si>
  <si>
    <t>PROTECTOR CARD</t>
  </si>
  <si>
    <t>6.10</t>
  </si>
  <si>
    <t>FEB-29-24</t>
  </si>
  <si>
    <t>96106-KMA28-222-01-NT-P02</t>
  </si>
  <si>
    <t>6030-72</t>
  </si>
  <si>
    <t>07</t>
  </si>
  <si>
    <t>8.8 ZP+BP / 黑锌</t>
  </si>
  <si>
    <t>4.8 BZP / 蓝白锌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</si>
</sst>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i/>
      <u val="double"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i/>
      <u val="double"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  <font>
      <b/>
      <i/>
      <u val="double"/>
      <sz val="13"/>
      <color theme="8"/>
      <name val="Century Gothic"/>
      <family val="2"/>
    </font>
    <font>
      <i/>
      <sz val="13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/>
    <xf numFmtId="49" fontId="7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49" fontId="1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vertical="center" shrinkToFit="1"/>
    </xf>
    <xf numFmtId="49" fontId="15" fillId="0" borderId="0" xfId="0" applyNumberFormat="1" applyFont="1" applyFill="1" applyAlignment="1">
      <alignment horizontal="center" vertical="center" wrapText="1"/>
    </xf>
    <xf numFmtId="49" fontId="6" fillId="0" borderId="0" xfId="0" quotePrefix="1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left"/>
    </xf>
    <xf numFmtId="0" fontId="1" fillId="0" borderId="0" xfId="0" applyNumberFormat="1" applyFont="1" applyFill="1"/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/>
    </xf>
    <xf numFmtId="0" fontId="20" fillId="0" borderId="0" xfId="0" applyFont="1"/>
    <xf numFmtId="49" fontId="18" fillId="0" borderId="0" xfId="0" applyNumberFormat="1" applyFont="1" applyAlignment="1">
      <alignment horizontal="center" vertical="center"/>
    </xf>
    <xf numFmtId="0" fontId="21" fillId="0" borderId="0" xfId="0" applyFont="1"/>
    <xf numFmtId="49" fontId="17" fillId="0" borderId="0" xfId="0" applyNumberFormat="1" applyFont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49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7" fillId="0" borderId="0" xfId="0" applyNumberFormat="1" applyFont="1" applyFill="1" applyAlignment="1">
      <alignment horizontal="center" vertical="center" wrapText="1"/>
    </xf>
    <xf numFmtId="49" fontId="15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4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right"/>
    </xf>
    <xf numFmtId="2" fontId="25" fillId="0" borderId="5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16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6" fillId="0" borderId="0" xfId="0" quotePrefix="1" applyNumberFormat="1" applyFont="1" applyAlignment="1">
      <alignment horizontal="center" vertical="center"/>
    </xf>
    <xf numFmtId="0" fontId="20" fillId="0" borderId="0" xfId="0" applyNumberFormat="1" applyFont="1"/>
    <xf numFmtId="0" fontId="21" fillId="0" borderId="0" xfId="0" applyNumberFormat="1" applyFont="1"/>
    <xf numFmtId="0" fontId="22" fillId="0" borderId="0" xfId="0" applyNumberFormat="1" applyFont="1"/>
    <xf numFmtId="0" fontId="0" fillId="0" borderId="0" xfId="0" applyNumberFormat="1"/>
    <xf numFmtId="0" fontId="23" fillId="0" borderId="0" xfId="0" applyNumberFormat="1" applyFont="1"/>
    <xf numFmtId="0" fontId="2" fillId="0" borderId="0" xfId="0" applyNumberFormat="1" applyFont="1"/>
    <xf numFmtId="0" fontId="3" fillId="0" borderId="0" xfId="0" applyNumberFormat="1" applyFont="1" applyAlignment="1">
      <alignment horizontal="center" vertical="center" wrapText="1"/>
    </xf>
    <xf numFmtId="0" fontId="1" fillId="0" borderId="0" xfId="0" applyNumberFormat="1" applyFont="1"/>
  </cellXfs>
  <cellStyles count="2">
    <cellStyle name="Normal" xfId="0" builtinId="0"/>
    <cellStyle name="Normal 2" xfId="1" xr:uid="{A3B5EA6C-CEC7-44B0-97F3-9C0A21D0A4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C3EE6-F45A-41BC-849E-2F9816D79013}">
  <dimension ref="A1:P88"/>
  <sheetViews>
    <sheetView tabSelected="1" zoomScale="70" zoomScaleNormal="70" workbookViewId="0">
      <pane ySplit="3" topLeftCell="A28" activePane="bottomLeft" state="frozen"/>
      <selection pane="bottomLeft" activeCell="A2" sqref="A2"/>
    </sheetView>
  </sheetViews>
  <sheetFormatPr defaultRowHeight="16.5" x14ac:dyDescent="0.25"/>
  <cols>
    <col min="1" max="1" width="12.5703125" style="15" customWidth="1"/>
    <col min="2" max="2" width="65.5703125" style="3" customWidth="1"/>
    <col min="3" max="3" width="13.7109375" style="29" customWidth="1"/>
    <col min="4" max="4" width="33.42578125" style="11" customWidth="1"/>
    <col min="5" max="5" width="8.5703125" style="11" customWidth="1"/>
    <col min="6" max="6" width="12.5703125" style="3" customWidth="1"/>
    <col min="7" max="7" width="15.5703125" style="32" customWidth="1"/>
    <col min="8" max="8" width="36.7109375" style="18" customWidth="1"/>
    <col min="9" max="9" width="8.5703125" style="18" customWidth="1"/>
    <col min="10" max="10" width="12.5703125" style="39" customWidth="1"/>
    <col min="11" max="12" width="9.140625" style="11"/>
    <col min="13" max="16384" width="9.140625" style="3"/>
  </cols>
  <sheetData>
    <row r="1" spans="1:16" s="39" customFormat="1" x14ac:dyDescent="0.25">
      <c r="A1" s="118"/>
      <c r="B1" s="6" t="s">
        <v>0</v>
      </c>
      <c r="C1" s="27" t="s">
        <v>1</v>
      </c>
      <c r="D1" s="5" t="s">
        <v>2</v>
      </c>
      <c r="E1" s="5"/>
      <c r="F1" s="5" t="s">
        <v>3</v>
      </c>
      <c r="G1" s="30" t="s">
        <v>4</v>
      </c>
      <c r="H1" s="25" t="s">
        <v>42</v>
      </c>
      <c r="I1" s="18"/>
      <c r="K1" s="11"/>
      <c r="L1" s="11"/>
      <c r="M1" s="3"/>
      <c r="N1" s="3"/>
      <c r="O1" s="3"/>
      <c r="P1" s="3"/>
    </row>
    <row r="2" spans="1:16" s="40" customFormat="1" ht="49.5" customHeight="1" thickBot="1" x14ac:dyDescent="0.25">
      <c r="A2" s="14"/>
      <c r="B2" s="9" t="s">
        <v>117</v>
      </c>
      <c r="C2" s="28" t="s">
        <v>196</v>
      </c>
      <c r="D2" s="8" t="s">
        <v>187</v>
      </c>
      <c r="E2" s="8"/>
      <c r="F2" s="20">
        <v>45747</v>
      </c>
      <c r="G2" s="31" t="s">
        <v>244</v>
      </c>
      <c r="H2" s="26" t="s">
        <v>232</v>
      </c>
      <c r="I2" s="10"/>
      <c r="J2" s="10"/>
      <c r="K2" s="48"/>
      <c r="L2" s="48"/>
      <c r="M2" s="4"/>
      <c r="N2" s="4"/>
      <c r="O2" s="4"/>
      <c r="P2" s="4"/>
    </row>
    <row r="3" spans="1:16" s="41" customFormat="1" ht="49.5" x14ac:dyDescent="0.25">
      <c r="A3" s="7" t="s">
        <v>5</v>
      </c>
      <c r="B3" s="6" t="s">
        <v>6</v>
      </c>
      <c r="C3" s="27" t="s">
        <v>7</v>
      </c>
      <c r="D3" s="5" t="s">
        <v>61</v>
      </c>
      <c r="E3" s="5" t="s">
        <v>8</v>
      </c>
      <c r="F3" s="5" t="s">
        <v>118</v>
      </c>
      <c r="G3" s="27" t="s">
        <v>4</v>
      </c>
      <c r="H3" s="27" t="s">
        <v>41</v>
      </c>
      <c r="I3" s="19" t="s">
        <v>14</v>
      </c>
      <c r="J3" s="41" t="s">
        <v>191</v>
      </c>
      <c r="K3" s="49"/>
      <c r="L3" s="49"/>
      <c r="M3" s="5"/>
      <c r="N3" s="5"/>
      <c r="O3" s="5"/>
      <c r="P3" s="5"/>
    </row>
    <row r="4" spans="1:16" s="82" customFormat="1" x14ac:dyDescent="0.25">
      <c r="A4" s="78">
        <v>1</v>
      </c>
      <c r="B4" s="79" t="s">
        <v>85</v>
      </c>
      <c r="C4" s="78" t="s">
        <v>119</v>
      </c>
      <c r="D4" s="80"/>
      <c r="E4" s="47"/>
      <c r="F4" s="78">
        <v>1</v>
      </c>
      <c r="G4" s="81" t="s">
        <v>9</v>
      </c>
      <c r="H4" s="78"/>
      <c r="I4" s="47" t="s">
        <v>11</v>
      </c>
      <c r="J4" s="116">
        <f>SUMPRODUCT(F39:F40,J39:J40)+(F36*J36)+(F5*J5)</f>
        <v>2023.52</v>
      </c>
      <c r="O4" s="122"/>
    </row>
    <row r="5" spans="1:16" s="84" customFormat="1" ht="15.75" x14ac:dyDescent="0.25">
      <c r="A5" s="43">
        <v>1.1000000000000001</v>
      </c>
      <c r="B5" s="44" t="s">
        <v>29</v>
      </c>
      <c r="C5" s="43" t="s">
        <v>120</v>
      </c>
      <c r="D5" s="45"/>
      <c r="E5" s="46"/>
      <c r="F5" s="43">
        <v>1</v>
      </c>
      <c r="G5" s="83" t="s">
        <v>9</v>
      </c>
      <c r="H5" s="43"/>
      <c r="I5" s="46"/>
      <c r="J5" s="115">
        <f>SUMPRODUCT(F24:F35,J24:J35)+(F6*J6)</f>
        <v>1308.4000000000001</v>
      </c>
      <c r="O5" s="123"/>
    </row>
    <row r="6" spans="1:16" s="86" customFormat="1" ht="15.75" x14ac:dyDescent="0.25">
      <c r="A6" s="33" t="s">
        <v>15</v>
      </c>
      <c r="B6" s="38" t="s">
        <v>121</v>
      </c>
      <c r="C6" s="33" t="s">
        <v>122</v>
      </c>
      <c r="D6" s="34"/>
      <c r="E6" s="35"/>
      <c r="F6" s="33">
        <v>1</v>
      </c>
      <c r="G6" s="85" t="s">
        <v>231</v>
      </c>
      <c r="H6" s="33"/>
      <c r="I6" s="35"/>
      <c r="J6" s="110">
        <f>SUMPRODUCT(F18:F23,J18:J23)+(F14*J14)+(F10*J10)+(F7*J7)+(F8*J8)+(F9*J9)</f>
        <v>984.90000000000009</v>
      </c>
      <c r="O6" s="124"/>
    </row>
    <row r="7" spans="1:16" customFormat="1" x14ac:dyDescent="0.25">
      <c r="A7" s="12" t="s">
        <v>86</v>
      </c>
      <c r="B7" s="13" t="s">
        <v>123</v>
      </c>
      <c r="C7" s="12" t="s">
        <v>124</v>
      </c>
      <c r="D7" s="13" t="s">
        <v>188</v>
      </c>
      <c r="E7" s="1"/>
      <c r="F7" s="90">
        <v>1</v>
      </c>
      <c r="G7" s="102" t="s">
        <v>215</v>
      </c>
      <c r="H7" s="12" t="s">
        <v>125</v>
      </c>
      <c r="I7" s="1"/>
      <c r="J7" s="1">
        <v>196.8</v>
      </c>
      <c r="O7" s="125"/>
    </row>
    <row r="8" spans="1:16" customFormat="1" x14ac:dyDescent="0.25">
      <c r="A8" s="12" t="s">
        <v>87</v>
      </c>
      <c r="B8" s="13" t="s">
        <v>229</v>
      </c>
      <c r="C8" s="23" t="s">
        <v>228</v>
      </c>
      <c r="D8" s="22" t="s">
        <v>77</v>
      </c>
      <c r="E8" s="1"/>
      <c r="F8" s="90">
        <v>2</v>
      </c>
      <c r="G8" s="102" t="s">
        <v>216</v>
      </c>
      <c r="H8" s="12" t="s">
        <v>211</v>
      </c>
      <c r="I8" s="1"/>
      <c r="J8" s="1">
        <v>1.6</v>
      </c>
      <c r="O8" s="125"/>
    </row>
    <row r="9" spans="1:16" customFormat="1" x14ac:dyDescent="0.25">
      <c r="A9" s="12" t="s">
        <v>127</v>
      </c>
      <c r="B9" s="13" t="s">
        <v>128</v>
      </c>
      <c r="C9" s="12" t="s">
        <v>129</v>
      </c>
      <c r="D9" s="37" t="s">
        <v>79</v>
      </c>
      <c r="E9" s="1"/>
      <c r="F9" s="90">
        <v>1</v>
      </c>
      <c r="G9" s="102" t="s">
        <v>217</v>
      </c>
      <c r="H9" s="12" t="s">
        <v>130</v>
      </c>
      <c r="I9" s="1"/>
      <c r="J9" s="1">
        <v>28</v>
      </c>
      <c r="O9" s="125"/>
    </row>
    <row r="10" spans="1:16" s="87" customFormat="1" ht="15.75" x14ac:dyDescent="0.25">
      <c r="A10" s="16" t="s">
        <v>131</v>
      </c>
      <c r="B10" s="17" t="s">
        <v>132</v>
      </c>
      <c r="C10" s="16" t="s">
        <v>133</v>
      </c>
      <c r="D10" s="93" t="s">
        <v>188</v>
      </c>
      <c r="E10" s="21"/>
      <c r="F10" s="16">
        <v>1</v>
      </c>
      <c r="G10" s="117" t="s">
        <v>218</v>
      </c>
      <c r="H10" s="16" t="s">
        <v>134</v>
      </c>
      <c r="I10" s="21"/>
      <c r="J10" s="99">
        <f>SUMPRODUCT(F11:F13,J11:J13)</f>
        <v>339.3</v>
      </c>
      <c r="O10" s="126"/>
    </row>
    <row r="11" spans="1:16" customFormat="1" x14ac:dyDescent="0.25">
      <c r="A11" s="12" t="s">
        <v>135</v>
      </c>
      <c r="B11" s="13" t="s">
        <v>136</v>
      </c>
      <c r="C11" s="12" t="s">
        <v>137</v>
      </c>
      <c r="D11" s="22"/>
      <c r="E11" s="1"/>
      <c r="F11" s="12">
        <v>1</v>
      </c>
      <c r="G11" s="102" t="s">
        <v>219</v>
      </c>
      <c r="H11" s="12" t="s">
        <v>138</v>
      </c>
      <c r="I11" s="1"/>
      <c r="J11" s="1">
        <v>236.3</v>
      </c>
      <c r="O11" s="125"/>
    </row>
    <row r="12" spans="1:16" customFormat="1" x14ac:dyDescent="0.25">
      <c r="A12" s="12" t="s">
        <v>139</v>
      </c>
      <c r="B12" s="13" t="s">
        <v>140</v>
      </c>
      <c r="C12" s="12" t="s">
        <v>214</v>
      </c>
      <c r="D12" s="22"/>
      <c r="E12" s="1"/>
      <c r="F12" s="12">
        <v>1</v>
      </c>
      <c r="G12" s="102" t="s">
        <v>220</v>
      </c>
      <c r="H12" s="12" t="s">
        <v>141</v>
      </c>
      <c r="I12" s="1"/>
      <c r="J12" s="1">
        <v>45.1</v>
      </c>
      <c r="O12" s="125"/>
    </row>
    <row r="13" spans="1:16" customFormat="1" x14ac:dyDescent="0.25">
      <c r="A13" s="12" t="s">
        <v>142</v>
      </c>
      <c r="B13" s="13" t="s">
        <v>140</v>
      </c>
      <c r="C13" s="12" t="s">
        <v>143</v>
      </c>
      <c r="D13" s="22"/>
      <c r="E13" s="1"/>
      <c r="F13" s="12">
        <v>1</v>
      </c>
      <c r="G13" s="102" t="s">
        <v>220</v>
      </c>
      <c r="H13" s="12" t="s">
        <v>144</v>
      </c>
      <c r="I13" s="1"/>
      <c r="J13" s="1">
        <v>57.9</v>
      </c>
      <c r="O13" s="125"/>
    </row>
    <row r="14" spans="1:16" s="87" customFormat="1" ht="16.5" customHeight="1" x14ac:dyDescent="0.25">
      <c r="A14" s="16" t="s">
        <v>145</v>
      </c>
      <c r="B14" s="17" t="s">
        <v>146</v>
      </c>
      <c r="C14" s="16" t="s">
        <v>147</v>
      </c>
      <c r="D14" s="93" t="s">
        <v>188</v>
      </c>
      <c r="E14" s="21"/>
      <c r="F14" s="16">
        <v>1</v>
      </c>
      <c r="G14" s="117" t="s">
        <v>221</v>
      </c>
      <c r="H14" s="16" t="s">
        <v>212</v>
      </c>
      <c r="I14" s="21"/>
      <c r="J14" s="99">
        <f>SUMPRODUCT(F15:F17,J15:J17)</f>
        <v>206.6</v>
      </c>
      <c r="O14" s="126"/>
    </row>
    <row r="15" spans="1:16" customFormat="1" x14ac:dyDescent="0.25">
      <c r="A15" s="12" t="s">
        <v>148</v>
      </c>
      <c r="B15" s="13" t="s">
        <v>136</v>
      </c>
      <c r="C15" s="12" t="s">
        <v>149</v>
      </c>
      <c r="D15" s="22"/>
      <c r="E15" s="1"/>
      <c r="F15" s="12">
        <v>1</v>
      </c>
      <c r="G15" s="102" t="s">
        <v>222</v>
      </c>
      <c r="H15" s="12" t="s">
        <v>150</v>
      </c>
      <c r="I15" s="1"/>
      <c r="J15" s="1">
        <v>109.2</v>
      </c>
      <c r="O15" s="125"/>
    </row>
    <row r="16" spans="1:16" customFormat="1" x14ac:dyDescent="0.25">
      <c r="A16" s="12" t="s">
        <v>151</v>
      </c>
      <c r="B16" s="13" t="s">
        <v>140</v>
      </c>
      <c r="C16" s="12" t="s">
        <v>152</v>
      </c>
      <c r="D16" s="22"/>
      <c r="E16" s="1"/>
      <c r="F16" s="12">
        <v>1</v>
      </c>
      <c r="G16" s="102" t="s">
        <v>207</v>
      </c>
      <c r="H16" s="12" t="s">
        <v>153</v>
      </c>
      <c r="I16" s="1"/>
      <c r="J16" s="1">
        <v>39.299999999999997</v>
      </c>
      <c r="O16" s="125"/>
    </row>
    <row r="17" spans="1:15" customFormat="1" x14ac:dyDescent="0.25">
      <c r="A17" s="12" t="s">
        <v>154</v>
      </c>
      <c r="B17" s="13" t="s">
        <v>140</v>
      </c>
      <c r="C17" s="12" t="s">
        <v>143</v>
      </c>
      <c r="D17" s="22"/>
      <c r="E17" s="1"/>
      <c r="F17" s="12">
        <v>1</v>
      </c>
      <c r="G17" s="102" t="s">
        <v>220</v>
      </c>
      <c r="H17" s="12" t="s">
        <v>144</v>
      </c>
      <c r="I17" s="1"/>
      <c r="J17" s="1">
        <v>58.1</v>
      </c>
      <c r="O17" s="125"/>
    </row>
    <row r="18" spans="1:15" customFormat="1" x14ac:dyDescent="0.25">
      <c r="A18" s="12" t="s">
        <v>155</v>
      </c>
      <c r="B18" s="13" t="s">
        <v>156</v>
      </c>
      <c r="C18" s="23" t="s">
        <v>213</v>
      </c>
      <c r="D18" s="22" t="s">
        <v>77</v>
      </c>
      <c r="E18" s="1"/>
      <c r="F18" s="12">
        <v>1</v>
      </c>
      <c r="G18" s="102" t="s">
        <v>223</v>
      </c>
      <c r="H18" s="12" t="s">
        <v>157</v>
      </c>
      <c r="I18" s="1"/>
      <c r="J18" s="1">
        <v>1.4</v>
      </c>
      <c r="O18" s="125"/>
    </row>
    <row r="19" spans="1:15" customFormat="1" x14ac:dyDescent="0.25">
      <c r="A19" s="12" t="s">
        <v>158</v>
      </c>
      <c r="B19" s="13" t="s">
        <v>159</v>
      </c>
      <c r="C19" s="12" t="s">
        <v>160</v>
      </c>
      <c r="D19" s="22" t="s">
        <v>79</v>
      </c>
      <c r="E19" s="1"/>
      <c r="F19" s="12">
        <v>1</v>
      </c>
      <c r="G19" s="102" t="s">
        <v>221</v>
      </c>
      <c r="H19" s="12" t="s">
        <v>161</v>
      </c>
      <c r="I19" s="1"/>
      <c r="J19" s="1">
        <v>184.2</v>
      </c>
      <c r="O19" s="125"/>
    </row>
    <row r="20" spans="1:15" customFormat="1" x14ac:dyDescent="0.25">
      <c r="A20" s="12" t="s">
        <v>162</v>
      </c>
      <c r="B20" s="13" t="s">
        <v>81</v>
      </c>
      <c r="C20" s="12" t="s">
        <v>163</v>
      </c>
      <c r="D20" s="22" t="s">
        <v>77</v>
      </c>
      <c r="E20" s="1"/>
      <c r="F20" s="12">
        <v>2</v>
      </c>
      <c r="G20" s="102" t="s">
        <v>230</v>
      </c>
      <c r="H20" s="23" t="s">
        <v>164</v>
      </c>
      <c r="I20" s="1"/>
      <c r="J20" s="1">
        <v>0.4</v>
      </c>
      <c r="O20" s="125"/>
    </row>
    <row r="21" spans="1:15" customFormat="1" x14ac:dyDescent="0.25">
      <c r="A21" s="12" t="s">
        <v>165</v>
      </c>
      <c r="B21" s="13" t="s">
        <v>83</v>
      </c>
      <c r="C21" s="12" t="s">
        <v>166</v>
      </c>
      <c r="D21" s="22" t="s">
        <v>78</v>
      </c>
      <c r="E21" s="1"/>
      <c r="F21" s="12">
        <v>2</v>
      </c>
      <c r="G21" s="102" t="s">
        <v>210</v>
      </c>
      <c r="H21" s="12" t="s">
        <v>167</v>
      </c>
      <c r="I21" s="1"/>
      <c r="J21" s="1">
        <v>3.1</v>
      </c>
      <c r="O21" s="125"/>
    </row>
    <row r="22" spans="1:15" customFormat="1" x14ac:dyDescent="0.25">
      <c r="A22" s="12" t="s">
        <v>168</v>
      </c>
      <c r="B22" s="13" t="s">
        <v>66</v>
      </c>
      <c r="C22" s="12">
        <v>440224</v>
      </c>
      <c r="D22" s="22" t="s">
        <v>78</v>
      </c>
      <c r="E22" s="1"/>
      <c r="F22" s="12">
        <v>2</v>
      </c>
      <c r="G22" s="50" t="s">
        <v>10</v>
      </c>
      <c r="H22" s="12" t="s">
        <v>58</v>
      </c>
      <c r="I22" s="1"/>
      <c r="J22" s="1">
        <v>1.5</v>
      </c>
      <c r="O22" s="125"/>
    </row>
    <row r="23" spans="1:15" customFormat="1" ht="16.5" customHeight="1" x14ac:dyDescent="0.25">
      <c r="A23" s="12" t="s">
        <v>169</v>
      </c>
      <c r="B23" s="13" t="s">
        <v>170</v>
      </c>
      <c r="C23" s="12" t="s">
        <v>171</v>
      </c>
      <c r="D23" s="22" t="s">
        <v>245</v>
      </c>
      <c r="E23" s="1"/>
      <c r="F23" s="12">
        <v>2</v>
      </c>
      <c r="G23" s="102" t="s">
        <v>9</v>
      </c>
      <c r="H23" s="12" t="s">
        <v>172</v>
      </c>
      <c r="I23" s="1"/>
      <c r="J23" s="1">
        <v>7.7</v>
      </c>
      <c r="O23" s="125"/>
    </row>
    <row r="24" spans="1:15" customFormat="1" ht="16.5" customHeight="1" x14ac:dyDescent="0.25">
      <c r="A24" s="12" t="s">
        <v>16</v>
      </c>
      <c r="B24" s="24" t="s">
        <v>173</v>
      </c>
      <c r="C24" s="58" t="s">
        <v>174</v>
      </c>
      <c r="D24" s="22" t="s">
        <v>245</v>
      </c>
      <c r="E24" s="36"/>
      <c r="F24" s="58">
        <v>1</v>
      </c>
      <c r="G24" s="102" t="s">
        <v>209</v>
      </c>
      <c r="H24" s="58" t="s">
        <v>175</v>
      </c>
      <c r="I24" s="1"/>
      <c r="J24" s="1">
        <v>27.7</v>
      </c>
      <c r="O24" s="125"/>
    </row>
    <row r="25" spans="1:15" customFormat="1" ht="16.5" customHeight="1" x14ac:dyDescent="0.25">
      <c r="A25" s="12" t="s">
        <v>18</v>
      </c>
      <c r="B25" s="13" t="s">
        <v>66</v>
      </c>
      <c r="C25" s="12">
        <v>440224</v>
      </c>
      <c r="D25" s="22" t="s">
        <v>78</v>
      </c>
      <c r="E25" s="1"/>
      <c r="F25" s="12">
        <v>1</v>
      </c>
      <c r="G25" s="50" t="s">
        <v>10</v>
      </c>
      <c r="H25" s="12" t="s">
        <v>58</v>
      </c>
      <c r="I25" s="1"/>
      <c r="J25" s="1">
        <v>1.5</v>
      </c>
      <c r="O25" s="125"/>
    </row>
    <row r="26" spans="1:15" customFormat="1" ht="16.5" customHeight="1" x14ac:dyDescent="0.25">
      <c r="A26" s="12" t="s">
        <v>19</v>
      </c>
      <c r="B26" s="13" t="s">
        <v>126</v>
      </c>
      <c r="C26" s="12" t="s">
        <v>176</v>
      </c>
      <c r="D26" s="22" t="s">
        <v>77</v>
      </c>
      <c r="E26" s="1"/>
      <c r="F26" s="12">
        <v>2</v>
      </c>
      <c r="G26" s="102" t="s">
        <v>207</v>
      </c>
      <c r="H26" s="12" t="s">
        <v>177</v>
      </c>
      <c r="I26" s="1"/>
      <c r="J26" s="1">
        <v>2.5499999999999998</v>
      </c>
      <c r="O26" s="125"/>
    </row>
    <row r="27" spans="1:15" customFormat="1" ht="16.5" customHeight="1" x14ac:dyDescent="0.25">
      <c r="A27" s="12" t="s">
        <v>20</v>
      </c>
      <c r="B27" s="13" t="s">
        <v>12</v>
      </c>
      <c r="C27" s="12">
        <v>400336</v>
      </c>
      <c r="D27" s="22" t="s">
        <v>78</v>
      </c>
      <c r="E27" s="1"/>
      <c r="F27" s="12">
        <v>1</v>
      </c>
      <c r="G27" s="50" t="s">
        <v>10</v>
      </c>
      <c r="H27" s="51" t="s">
        <v>54</v>
      </c>
      <c r="I27" s="1"/>
      <c r="J27" s="1">
        <v>4.2</v>
      </c>
      <c r="O27" s="125"/>
    </row>
    <row r="28" spans="1:15" customFormat="1" ht="16.5" customHeight="1" x14ac:dyDescent="0.25">
      <c r="A28" s="12" t="s">
        <v>21</v>
      </c>
      <c r="B28" s="13" t="s">
        <v>46</v>
      </c>
      <c r="C28" s="12" t="s">
        <v>178</v>
      </c>
      <c r="D28" s="22" t="s">
        <v>188</v>
      </c>
      <c r="E28" s="1"/>
      <c r="F28" s="12">
        <v>1</v>
      </c>
      <c r="G28" s="102" t="s">
        <v>208</v>
      </c>
      <c r="H28" s="12" t="s">
        <v>179</v>
      </c>
      <c r="I28" s="1"/>
      <c r="J28" s="1">
        <v>60.7</v>
      </c>
      <c r="O28" s="125"/>
    </row>
    <row r="29" spans="1:15" customFormat="1" ht="16.5" customHeight="1" x14ac:dyDescent="0.25">
      <c r="A29" s="12" t="s">
        <v>22</v>
      </c>
      <c r="B29" s="13" t="s">
        <v>88</v>
      </c>
      <c r="C29" s="12" t="s">
        <v>90</v>
      </c>
      <c r="D29" s="22" t="s">
        <v>188</v>
      </c>
      <c r="E29" s="1"/>
      <c r="F29" s="12">
        <v>1</v>
      </c>
      <c r="G29" s="50" t="s">
        <v>98</v>
      </c>
      <c r="H29" s="12" t="s">
        <v>97</v>
      </c>
      <c r="I29" s="1"/>
      <c r="J29" s="1">
        <v>166.7</v>
      </c>
      <c r="O29" s="125"/>
    </row>
    <row r="30" spans="1:15" customFormat="1" ht="16.5" customHeight="1" x14ac:dyDescent="0.25">
      <c r="A30" s="12" t="s">
        <v>23</v>
      </c>
      <c r="B30" s="13" t="s">
        <v>47</v>
      </c>
      <c r="C30" s="12" t="s">
        <v>62</v>
      </c>
      <c r="D30" s="22" t="s">
        <v>77</v>
      </c>
      <c r="E30" s="1"/>
      <c r="F30" s="12">
        <v>3</v>
      </c>
      <c r="G30" s="50" t="s">
        <v>71</v>
      </c>
      <c r="H30" s="12" t="s">
        <v>56</v>
      </c>
      <c r="I30" s="1"/>
      <c r="J30" s="1">
        <v>0.8</v>
      </c>
      <c r="O30" s="125"/>
    </row>
    <row r="31" spans="1:15" customFormat="1" ht="16.5" customHeight="1" x14ac:dyDescent="0.25">
      <c r="A31" s="12" t="s">
        <v>24</v>
      </c>
      <c r="B31" s="13" t="s">
        <v>48</v>
      </c>
      <c r="C31" s="12" t="s">
        <v>63</v>
      </c>
      <c r="D31" s="22" t="s">
        <v>78</v>
      </c>
      <c r="E31" s="1"/>
      <c r="F31" s="12">
        <v>1</v>
      </c>
      <c r="G31" s="50" t="s">
        <v>71</v>
      </c>
      <c r="H31" s="12" t="s">
        <v>55</v>
      </c>
      <c r="I31" s="1"/>
      <c r="J31" s="1">
        <v>4.5999999999999996</v>
      </c>
      <c r="O31" s="125"/>
    </row>
    <row r="32" spans="1:15" customFormat="1" ht="16.5" customHeight="1" x14ac:dyDescent="0.25">
      <c r="A32" s="12" t="s">
        <v>25</v>
      </c>
      <c r="B32" s="13" t="s">
        <v>49</v>
      </c>
      <c r="C32" s="12" t="s">
        <v>64</v>
      </c>
      <c r="D32" s="22" t="s">
        <v>77</v>
      </c>
      <c r="E32" s="1"/>
      <c r="F32" s="12">
        <v>1</v>
      </c>
      <c r="G32" s="50" t="s">
        <v>72</v>
      </c>
      <c r="H32" s="12" t="s">
        <v>57</v>
      </c>
      <c r="I32" s="1"/>
      <c r="J32" s="1">
        <v>3.9</v>
      </c>
      <c r="O32" s="125"/>
    </row>
    <row r="33" spans="1:15" customFormat="1" ht="16.5" customHeight="1" x14ac:dyDescent="0.25">
      <c r="A33" s="12" t="s">
        <v>30</v>
      </c>
      <c r="B33" s="13" t="s">
        <v>82</v>
      </c>
      <c r="C33" s="12" t="s">
        <v>67</v>
      </c>
      <c r="D33" s="22" t="s">
        <v>245</v>
      </c>
      <c r="E33" s="1"/>
      <c r="F33" s="12">
        <v>2</v>
      </c>
      <c r="G33" s="50" t="s">
        <v>73</v>
      </c>
      <c r="H33" s="12" t="s">
        <v>53</v>
      </c>
      <c r="I33" s="1"/>
      <c r="J33" s="1">
        <v>9.3000000000000007</v>
      </c>
      <c r="O33" s="125"/>
    </row>
    <row r="34" spans="1:15" customFormat="1" ht="16.5" customHeight="1" x14ac:dyDescent="0.25">
      <c r="A34" s="12" t="s">
        <v>31</v>
      </c>
      <c r="B34" s="13" t="s">
        <v>50</v>
      </c>
      <c r="C34" s="12">
        <v>400643</v>
      </c>
      <c r="D34" s="22" t="s">
        <v>78</v>
      </c>
      <c r="E34" s="1"/>
      <c r="F34" s="12">
        <v>2</v>
      </c>
      <c r="G34" s="50" t="s">
        <v>10</v>
      </c>
      <c r="H34" s="51" t="s">
        <v>54</v>
      </c>
      <c r="I34" s="1"/>
      <c r="J34" s="1">
        <v>0.95</v>
      </c>
      <c r="O34" s="125"/>
    </row>
    <row r="35" spans="1:15" customFormat="1" ht="16.5" customHeight="1" x14ac:dyDescent="0.25">
      <c r="A35" s="12" t="s">
        <v>32</v>
      </c>
      <c r="B35" s="13" t="s">
        <v>227</v>
      </c>
      <c r="C35" s="12" t="s">
        <v>226</v>
      </c>
      <c r="D35" s="22" t="s">
        <v>77</v>
      </c>
      <c r="E35" s="1"/>
      <c r="F35" s="12">
        <v>1</v>
      </c>
      <c r="G35" s="102" t="s">
        <v>224</v>
      </c>
      <c r="H35" s="12" t="s">
        <v>180</v>
      </c>
      <c r="I35" s="1"/>
      <c r="J35" s="1">
        <v>26.2</v>
      </c>
      <c r="O35" s="125"/>
    </row>
    <row r="36" spans="1:15" s="87" customFormat="1" ht="16.5" customHeight="1" x14ac:dyDescent="0.25">
      <c r="A36" s="16">
        <v>1.2</v>
      </c>
      <c r="B36" s="17" t="s">
        <v>45</v>
      </c>
      <c r="C36" s="16" t="s">
        <v>91</v>
      </c>
      <c r="D36" s="93" t="s">
        <v>188</v>
      </c>
      <c r="E36" s="21"/>
      <c r="F36" s="16">
        <v>1</v>
      </c>
      <c r="G36" s="117" t="s">
        <v>98</v>
      </c>
      <c r="H36" s="16" t="s">
        <v>99</v>
      </c>
      <c r="I36" s="21"/>
      <c r="J36" s="99">
        <f>SUMPRODUCT(F37:F38,J37:J38)</f>
        <v>710.7</v>
      </c>
      <c r="O36" s="126"/>
    </row>
    <row r="37" spans="1:15" customFormat="1" ht="16.5" customHeight="1" x14ac:dyDescent="0.25">
      <c r="A37" s="12" t="s">
        <v>51</v>
      </c>
      <c r="B37" s="13" t="s">
        <v>89</v>
      </c>
      <c r="C37" s="12" t="s">
        <v>92</v>
      </c>
      <c r="D37" s="22"/>
      <c r="E37" s="1"/>
      <c r="F37" s="12">
        <v>1</v>
      </c>
      <c r="G37" s="102" t="s">
        <v>93</v>
      </c>
      <c r="H37" s="12" t="s">
        <v>181</v>
      </c>
      <c r="I37" s="1"/>
      <c r="J37" s="1">
        <v>708</v>
      </c>
      <c r="O37" s="125"/>
    </row>
    <row r="38" spans="1:15" customFormat="1" ht="16.5" customHeight="1" x14ac:dyDescent="0.25">
      <c r="A38" s="12" t="s">
        <v>52</v>
      </c>
      <c r="B38" s="13" t="s">
        <v>94</v>
      </c>
      <c r="C38" s="12">
        <v>400465</v>
      </c>
      <c r="D38" s="22" t="s">
        <v>78</v>
      </c>
      <c r="E38" s="1"/>
      <c r="F38" s="12">
        <v>1</v>
      </c>
      <c r="G38" s="102" t="s">
        <v>10</v>
      </c>
      <c r="H38" s="12" t="s">
        <v>182</v>
      </c>
      <c r="I38" s="1"/>
      <c r="J38" s="1">
        <v>2.7</v>
      </c>
      <c r="O38" s="125"/>
    </row>
    <row r="39" spans="1:15" customFormat="1" x14ac:dyDescent="0.25">
      <c r="A39" s="12">
        <v>1.3</v>
      </c>
      <c r="B39" s="13" t="s">
        <v>96</v>
      </c>
      <c r="C39" s="12">
        <v>401071</v>
      </c>
      <c r="D39" s="22"/>
      <c r="E39" s="1"/>
      <c r="F39" s="12">
        <v>1</v>
      </c>
      <c r="G39" s="102" t="s">
        <v>95</v>
      </c>
      <c r="H39" s="12"/>
      <c r="I39" s="1"/>
      <c r="J39" s="1">
        <v>4.4000000000000004</v>
      </c>
      <c r="O39" s="125"/>
    </row>
    <row r="40" spans="1:15" customFormat="1" x14ac:dyDescent="0.25">
      <c r="A40" s="12">
        <v>1.4</v>
      </c>
      <c r="B40" s="13" t="s">
        <v>84</v>
      </c>
      <c r="C40" s="12" t="s">
        <v>13</v>
      </c>
      <c r="D40" s="22"/>
      <c r="E40" s="1"/>
      <c r="F40" s="12">
        <v>1</v>
      </c>
      <c r="G40" s="102" t="s">
        <v>9</v>
      </c>
      <c r="H40" s="12"/>
      <c r="I40" s="1"/>
      <c r="J40" s="1">
        <v>0.02</v>
      </c>
      <c r="O40" s="125"/>
    </row>
    <row r="41" spans="1:15" customFormat="1" x14ac:dyDescent="0.25">
      <c r="A41" s="12"/>
      <c r="B41" s="13"/>
      <c r="C41" s="12"/>
      <c r="D41" s="22"/>
      <c r="E41" s="1"/>
      <c r="F41" s="12"/>
      <c r="G41" s="102"/>
      <c r="H41" s="12"/>
      <c r="I41" s="1"/>
      <c r="J41" s="1"/>
      <c r="O41" s="125"/>
    </row>
    <row r="42" spans="1:15" customFormat="1" x14ac:dyDescent="0.25">
      <c r="A42" s="16">
        <v>2</v>
      </c>
      <c r="B42" s="93" t="s">
        <v>238</v>
      </c>
      <c r="C42" s="16" t="s">
        <v>10</v>
      </c>
      <c r="D42" s="95"/>
      <c r="E42" s="21"/>
      <c r="F42" s="16">
        <v>2</v>
      </c>
      <c r="G42" s="117" t="s">
        <v>10</v>
      </c>
      <c r="H42" s="16"/>
      <c r="I42" s="21"/>
      <c r="J42" s="100">
        <f>SUM(J43:J44)</f>
        <v>18.8</v>
      </c>
      <c r="O42" s="125"/>
    </row>
    <row r="43" spans="1:15" customFormat="1" x14ac:dyDescent="0.25">
      <c r="A43" s="12">
        <v>2.1</v>
      </c>
      <c r="B43" s="13" t="s">
        <v>183</v>
      </c>
      <c r="C43" s="12" t="s">
        <v>184</v>
      </c>
      <c r="D43" s="22" t="s">
        <v>77</v>
      </c>
      <c r="E43" s="1"/>
      <c r="F43" s="12">
        <v>1</v>
      </c>
      <c r="G43" s="102" t="s">
        <v>220</v>
      </c>
      <c r="H43" s="12" t="s">
        <v>185</v>
      </c>
      <c r="I43" s="1" t="s">
        <v>186</v>
      </c>
      <c r="J43" s="1">
        <v>17</v>
      </c>
      <c r="O43" s="125"/>
    </row>
    <row r="44" spans="1:15" customFormat="1" x14ac:dyDescent="0.25">
      <c r="A44" s="90">
        <v>2.2000000000000002</v>
      </c>
      <c r="B44" s="22" t="s">
        <v>190</v>
      </c>
      <c r="C44" s="23" t="s">
        <v>10</v>
      </c>
      <c r="D44" s="97" t="s">
        <v>189</v>
      </c>
      <c r="E44" s="23"/>
      <c r="F44" s="23">
        <v>1</v>
      </c>
      <c r="G44" s="32" t="s">
        <v>10</v>
      </c>
      <c r="H44" s="23"/>
      <c r="I44" s="99"/>
      <c r="J44" s="23">
        <v>1.8</v>
      </c>
      <c r="O44" s="125"/>
    </row>
    <row r="45" spans="1:15" customFormat="1" x14ac:dyDescent="0.25">
      <c r="A45" s="90"/>
      <c r="B45" s="22"/>
      <c r="C45" s="23"/>
      <c r="D45" s="97"/>
      <c r="E45" s="23"/>
      <c r="F45" s="23"/>
      <c r="G45" s="32"/>
      <c r="H45" s="23"/>
      <c r="I45" s="99"/>
      <c r="J45" s="23"/>
      <c r="O45" s="125"/>
    </row>
    <row r="46" spans="1:15" customFormat="1" x14ac:dyDescent="0.25">
      <c r="A46" s="59">
        <v>3</v>
      </c>
      <c r="B46" s="37" t="s">
        <v>234</v>
      </c>
      <c r="C46" s="102" t="s">
        <v>235</v>
      </c>
      <c r="D46" s="97"/>
      <c r="E46" s="59"/>
      <c r="F46" s="59">
        <v>1</v>
      </c>
      <c r="G46" s="102" t="s">
        <v>236</v>
      </c>
      <c r="H46" s="102" t="s">
        <v>237</v>
      </c>
      <c r="I46" s="59"/>
      <c r="J46" s="119">
        <v>18.100000000000001</v>
      </c>
      <c r="O46" s="125"/>
    </row>
    <row r="47" spans="1:15" customFormat="1" x14ac:dyDescent="0.25">
      <c r="A47" s="90"/>
      <c r="B47" s="22"/>
      <c r="C47" s="23"/>
      <c r="D47" s="97"/>
      <c r="E47" s="23"/>
      <c r="F47" s="23"/>
      <c r="G47" s="32"/>
      <c r="H47" s="23"/>
      <c r="I47" s="99"/>
      <c r="J47" s="23"/>
      <c r="O47" s="125"/>
    </row>
    <row r="48" spans="1:15" s="41" customFormat="1" ht="16.5" customHeight="1" x14ac:dyDescent="0.25">
      <c r="A48" s="90">
        <v>4</v>
      </c>
      <c r="B48" s="22" t="s">
        <v>239</v>
      </c>
      <c r="C48" s="23" t="s">
        <v>243</v>
      </c>
      <c r="D48" s="97"/>
      <c r="E48" s="23"/>
      <c r="F48" s="23">
        <v>1</v>
      </c>
      <c r="G48" s="32" t="s">
        <v>241</v>
      </c>
      <c r="H48" s="23" t="s">
        <v>242</v>
      </c>
      <c r="I48" s="99"/>
      <c r="J48" s="120">
        <v>21.1</v>
      </c>
      <c r="K48" s="61"/>
      <c r="L48" s="61"/>
      <c r="M48" s="62"/>
      <c r="O48" s="62"/>
    </row>
    <row r="49" spans="1:15" s="89" customFormat="1" ht="16.5" customHeight="1" x14ac:dyDescent="0.25">
      <c r="A49" s="59"/>
      <c r="B49" s="37"/>
      <c r="C49" s="102"/>
      <c r="D49" s="97"/>
      <c r="E49" s="59"/>
      <c r="F49" s="59"/>
      <c r="G49" s="102"/>
      <c r="H49" s="102"/>
      <c r="I49" s="59"/>
      <c r="K49" s="88"/>
      <c r="L49" s="88"/>
      <c r="M49" s="101"/>
      <c r="O49" s="101"/>
    </row>
    <row r="50" spans="1:15" s="4" customFormat="1" ht="16.5" customHeight="1" x14ac:dyDescent="0.2">
      <c r="A50" s="98">
        <v>5</v>
      </c>
      <c r="B50" s="94" t="s">
        <v>192</v>
      </c>
      <c r="C50" s="99"/>
      <c r="D50" s="95"/>
      <c r="E50" s="21"/>
      <c r="F50" s="21">
        <v>1</v>
      </c>
      <c r="G50" s="96" t="s">
        <v>10</v>
      </c>
      <c r="H50" s="21"/>
      <c r="I50" s="21"/>
      <c r="J50" s="100">
        <f>SUMPRODUCT(F51:F52,J51:J52)</f>
        <v>9.7000000000000011</v>
      </c>
      <c r="O50" s="127"/>
    </row>
    <row r="51" spans="1:15" s="5" customFormat="1" x14ac:dyDescent="0.25">
      <c r="A51" s="90">
        <v>5.0999999999999996</v>
      </c>
      <c r="B51" s="91" t="s">
        <v>43</v>
      </c>
      <c r="C51" s="23">
        <v>480503</v>
      </c>
      <c r="D51" s="2" t="s">
        <v>33</v>
      </c>
      <c r="E51" s="23"/>
      <c r="F51" s="90">
        <v>1</v>
      </c>
      <c r="G51" s="32" t="s">
        <v>9</v>
      </c>
      <c r="H51" s="1" t="s">
        <v>60</v>
      </c>
      <c r="I51" s="1" t="s">
        <v>26</v>
      </c>
      <c r="J51" s="1">
        <v>8.8000000000000007</v>
      </c>
      <c r="O51" s="128"/>
    </row>
    <row r="52" spans="1:15" s="5" customFormat="1" ht="16.5" customHeight="1" x14ac:dyDescent="0.25">
      <c r="A52" s="90">
        <v>5.2</v>
      </c>
      <c r="B52" s="22" t="s">
        <v>190</v>
      </c>
      <c r="C52" s="23" t="s">
        <v>10</v>
      </c>
      <c r="D52" s="97" t="s">
        <v>189</v>
      </c>
      <c r="E52" s="23"/>
      <c r="F52" s="23">
        <v>1</v>
      </c>
      <c r="G52" s="32" t="s">
        <v>10</v>
      </c>
      <c r="H52" s="23"/>
      <c r="I52" s="99"/>
      <c r="J52" s="23">
        <v>0.9</v>
      </c>
      <c r="O52" s="128"/>
    </row>
    <row r="53" spans="1:15" s="41" customFormat="1" ht="16.5" customHeight="1" x14ac:dyDescent="0.25">
      <c r="A53" s="58"/>
      <c r="B53" s="24"/>
      <c r="C53" s="59"/>
      <c r="D53" s="97"/>
      <c r="E53" s="59"/>
      <c r="F53" s="59"/>
      <c r="G53" s="63"/>
      <c r="H53" s="64"/>
      <c r="I53" s="36"/>
      <c r="K53" s="61"/>
      <c r="L53" s="61"/>
      <c r="M53" s="62"/>
      <c r="O53" s="62"/>
    </row>
    <row r="54" spans="1:15" s="41" customFormat="1" ht="16.5" customHeight="1" x14ac:dyDescent="0.2">
      <c r="A54" s="53">
        <v>6</v>
      </c>
      <c r="B54" s="55" t="s">
        <v>104</v>
      </c>
      <c r="C54" s="54" t="s">
        <v>10</v>
      </c>
      <c r="D54" s="94"/>
      <c r="E54" s="65"/>
      <c r="F54" s="42">
        <v>1</v>
      </c>
      <c r="G54" s="56" t="s">
        <v>10</v>
      </c>
      <c r="H54" s="57"/>
      <c r="I54" s="66"/>
      <c r="J54" s="100">
        <f>SUMPRODUCT(F55:F67,J55:J67)</f>
        <v>248.52</v>
      </c>
      <c r="K54" s="61"/>
      <c r="L54" s="61"/>
      <c r="M54" s="62"/>
      <c r="O54" s="62"/>
    </row>
    <row r="55" spans="1:15" s="41" customFormat="1" ht="16.5" customHeight="1" x14ac:dyDescent="0.25">
      <c r="A55" s="58">
        <v>6.1</v>
      </c>
      <c r="B55" s="22" t="s">
        <v>101</v>
      </c>
      <c r="C55" s="23">
        <v>400429</v>
      </c>
      <c r="D55" s="2" t="s">
        <v>246</v>
      </c>
      <c r="E55" s="76" t="s">
        <v>108</v>
      </c>
      <c r="F55" s="12">
        <v>4</v>
      </c>
      <c r="G55" s="32" t="s">
        <v>10</v>
      </c>
      <c r="H55" s="52" t="s">
        <v>59</v>
      </c>
      <c r="I55" s="18"/>
      <c r="J55" s="18">
        <v>1.33</v>
      </c>
      <c r="K55" s="61"/>
      <c r="L55" s="61"/>
      <c r="M55" s="62"/>
      <c r="O55" s="62"/>
    </row>
    <row r="56" spans="1:15" s="41" customFormat="1" ht="16.5" customHeight="1" x14ac:dyDescent="0.25">
      <c r="A56" s="58">
        <v>6.2</v>
      </c>
      <c r="B56" s="22" t="s">
        <v>102</v>
      </c>
      <c r="C56" s="23">
        <v>400560</v>
      </c>
      <c r="D56" s="2" t="s">
        <v>246</v>
      </c>
      <c r="E56" s="76" t="s">
        <v>109</v>
      </c>
      <c r="F56" s="12">
        <v>4</v>
      </c>
      <c r="G56" s="32" t="s">
        <v>10</v>
      </c>
      <c r="H56" s="52" t="s">
        <v>59</v>
      </c>
      <c r="I56" s="18"/>
      <c r="J56" s="18">
        <v>3.09</v>
      </c>
      <c r="K56" s="61"/>
      <c r="L56" s="61"/>
      <c r="M56" s="62"/>
      <c r="O56" s="62"/>
    </row>
    <row r="57" spans="1:15" s="41" customFormat="1" ht="16.5" customHeight="1" x14ac:dyDescent="0.25">
      <c r="A57" s="58">
        <v>6.3</v>
      </c>
      <c r="B57" s="22" t="s">
        <v>100</v>
      </c>
      <c r="C57" s="23">
        <v>400652</v>
      </c>
      <c r="D57" s="2" t="s">
        <v>246</v>
      </c>
      <c r="E57" s="76" t="s">
        <v>110</v>
      </c>
      <c r="F57" s="12">
        <v>4</v>
      </c>
      <c r="G57" s="32" t="s">
        <v>10</v>
      </c>
      <c r="H57" s="52" t="s">
        <v>59</v>
      </c>
      <c r="I57" s="18"/>
      <c r="J57" s="18">
        <v>6.44</v>
      </c>
      <c r="K57" s="61"/>
      <c r="L57" s="61"/>
      <c r="M57" s="62"/>
      <c r="O57" s="62"/>
    </row>
    <row r="58" spans="1:15" s="41" customFormat="1" ht="16.5" customHeight="1" x14ac:dyDescent="0.25">
      <c r="A58" s="58">
        <v>6.4</v>
      </c>
      <c r="B58" s="22" t="s">
        <v>103</v>
      </c>
      <c r="C58" s="23">
        <v>400551</v>
      </c>
      <c r="D58" s="2" t="s">
        <v>246</v>
      </c>
      <c r="E58" s="76" t="s">
        <v>111</v>
      </c>
      <c r="F58" s="12">
        <v>4</v>
      </c>
      <c r="G58" s="32" t="s">
        <v>10</v>
      </c>
      <c r="H58" s="52" t="s">
        <v>59</v>
      </c>
      <c r="I58" s="18"/>
      <c r="J58" s="18">
        <v>10.65</v>
      </c>
      <c r="K58" s="61"/>
      <c r="L58" s="61"/>
      <c r="M58" s="62"/>
      <c r="O58" s="62"/>
    </row>
    <row r="59" spans="1:15" s="41" customFormat="1" ht="16.5" customHeight="1" x14ac:dyDescent="0.25">
      <c r="A59" s="58">
        <v>6.5</v>
      </c>
      <c r="B59" s="22" t="s">
        <v>36</v>
      </c>
      <c r="C59" s="23">
        <v>400692</v>
      </c>
      <c r="D59" s="2" t="s">
        <v>246</v>
      </c>
      <c r="E59" s="76" t="s">
        <v>112</v>
      </c>
      <c r="F59" s="12">
        <v>4</v>
      </c>
      <c r="G59" s="32" t="s">
        <v>10</v>
      </c>
      <c r="H59" s="52" t="s">
        <v>59</v>
      </c>
      <c r="I59" s="18"/>
      <c r="J59" s="18">
        <v>17.600000000000001</v>
      </c>
      <c r="K59" s="61"/>
      <c r="L59" s="61"/>
      <c r="M59" s="62"/>
      <c r="O59" s="62"/>
    </row>
    <row r="60" spans="1:15" s="41" customFormat="1" ht="16.5" customHeight="1" x14ac:dyDescent="0.25">
      <c r="A60" s="58">
        <v>6.6</v>
      </c>
      <c r="B60" s="22" t="s">
        <v>65</v>
      </c>
      <c r="C60" s="23">
        <v>440226</v>
      </c>
      <c r="D60" s="2" t="s">
        <v>79</v>
      </c>
      <c r="E60" s="76" t="s">
        <v>113</v>
      </c>
      <c r="F60" s="12">
        <v>4</v>
      </c>
      <c r="G60" s="32" t="s">
        <v>10</v>
      </c>
      <c r="H60" s="52" t="s">
        <v>58</v>
      </c>
      <c r="I60" s="18"/>
      <c r="J60" s="18">
        <v>1</v>
      </c>
      <c r="K60" s="61"/>
      <c r="L60" s="61"/>
      <c r="M60" s="62"/>
      <c r="O60" s="62"/>
    </row>
    <row r="61" spans="1:15" s="41" customFormat="1" ht="16.5" customHeight="1" x14ac:dyDescent="0.25">
      <c r="A61" s="58">
        <v>6.7</v>
      </c>
      <c r="B61" s="22" t="s">
        <v>66</v>
      </c>
      <c r="C61" s="23">
        <v>440224</v>
      </c>
      <c r="D61" s="2" t="s">
        <v>79</v>
      </c>
      <c r="E61" s="76" t="s">
        <v>114</v>
      </c>
      <c r="F61" s="12">
        <v>4</v>
      </c>
      <c r="G61" s="32" t="s">
        <v>10</v>
      </c>
      <c r="H61" s="52" t="s">
        <v>58</v>
      </c>
      <c r="I61" s="18"/>
      <c r="J61" s="18">
        <v>1.65</v>
      </c>
      <c r="K61" s="61"/>
      <c r="L61" s="61"/>
      <c r="M61" s="62"/>
      <c r="O61" s="62"/>
    </row>
    <row r="62" spans="1:15" s="41" customFormat="1" ht="16.5" customHeight="1" x14ac:dyDescent="0.25">
      <c r="A62" s="58">
        <v>6.8</v>
      </c>
      <c r="B62" s="22" t="s">
        <v>38</v>
      </c>
      <c r="C62" s="23" t="s">
        <v>68</v>
      </c>
      <c r="D62" s="77"/>
      <c r="E62" s="76" t="s">
        <v>115</v>
      </c>
      <c r="F62" s="12">
        <v>8</v>
      </c>
      <c r="G62" s="32" t="s">
        <v>74</v>
      </c>
      <c r="H62" s="51" t="s">
        <v>75</v>
      </c>
      <c r="I62" s="18"/>
      <c r="J62" s="18">
        <v>0.62</v>
      </c>
      <c r="K62" s="61"/>
      <c r="L62" s="61"/>
      <c r="M62" s="62"/>
      <c r="O62" s="62"/>
    </row>
    <row r="63" spans="1:15" s="41" customFormat="1" ht="16.5" customHeight="1" x14ac:dyDescent="0.25">
      <c r="A63" s="58">
        <v>6.9</v>
      </c>
      <c r="B63" s="22" t="s">
        <v>37</v>
      </c>
      <c r="C63" s="23" t="s">
        <v>69</v>
      </c>
      <c r="D63" s="77"/>
      <c r="E63" s="76" t="s">
        <v>116</v>
      </c>
      <c r="F63" s="12">
        <v>4</v>
      </c>
      <c r="G63" s="32" t="s">
        <v>74</v>
      </c>
      <c r="H63" s="51" t="s">
        <v>76</v>
      </c>
      <c r="I63" s="18"/>
      <c r="J63" s="18">
        <v>1.9</v>
      </c>
      <c r="K63" s="61"/>
      <c r="L63" s="61"/>
      <c r="M63" s="62"/>
      <c r="O63" s="62"/>
    </row>
    <row r="64" spans="1:15" s="39" customFormat="1" ht="16.5" customHeight="1" x14ac:dyDescent="0.25">
      <c r="A64" s="69" t="s">
        <v>240</v>
      </c>
      <c r="B64" s="37" t="s">
        <v>39</v>
      </c>
      <c r="C64" s="59">
        <v>401091</v>
      </c>
      <c r="D64" s="73" t="s">
        <v>33</v>
      </c>
      <c r="E64" s="74" t="s">
        <v>105</v>
      </c>
      <c r="F64" s="58">
        <v>4</v>
      </c>
      <c r="G64" s="60" t="s">
        <v>9</v>
      </c>
      <c r="H64" s="75"/>
      <c r="I64" s="67"/>
      <c r="J64" s="67">
        <v>11.8</v>
      </c>
      <c r="K64" s="71"/>
      <c r="L64" s="71"/>
      <c r="M64" s="72"/>
      <c r="O64" s="72"/>
    </row>
    <row r="65" spans="1:15" s="39" customFormat="1" ht="16.5" customHeight="1" x14ac:dyDescent="0.25">
      <c r="A65" s="69">
        <v>6.11</v>
      </c>
      <c r="B65" s="37" t="s">
        <v>80</v>
      </c>
      <c r="C65" s="59">
        <v>481791</v>
      </c>
      <c r="D65" s="73"/>
      <c r="E65" s="74" t="s">
        <v>106</v>
      </c>
      <c r="F65" s="58">
        <v>4</v>
      </c>
      <c r="G65" s="60" t="s">
        <v>9</v>
      </c>
      <c r="H65" s="75"/>
      <c r="I65" s="67"/>
      <c r="J65" s="67">
        <v>1.9</v>
      </c>
      <c r="K65" s="71"/>
      <c r="L65" s="71"/>
      <c r="M65" s="72"/>
      <c r="O65" s="72"/>
    </row>
    <row r="66" spans="1:15" s="39" customFormat="1" ht="16.5" customHeight="1" x14ac:dyDescent="0.25">
      <c r="A66" s="69">
        <v>6.12</v>
      </c>
      <c r="B66" s="37" t="s">
        <v>40</v>
      </c>
      <c r="C66" s="58" t="s">
        <v>70</v>
      </c>
      <c r="D66" s="73" t="s">
        <v>33</v>
      </c>
      <c r="E66" s="74" t="s">
        <v>107</v>
      </c>
      <c r="F66" s="58">
        <v>4</v>
      </c>
      <c r="G66" s="60" t="s">
        <v>9</v>
      </c>
      <c r="H66" s="64"/>
      <c r="I66" s="67"/>
      <c r="J66" s="67">
        <v>1.83</v>
      </c>
      <c r="K66" s="71"/>
      <c r="L66" s="71"/>
      <c r="M66" s="72"/>
      <c r="O66" s="72"/>
    </row>
    <row r="67" spans="1:15" s="39" customFormat="1" ht="16.5" customHeight="1" x14ac:dyDescent="0.25">
      <c r="A67" s="69">
        <v>6.13</v>
      </c>
      <c r="B67" s="37" t="s">
        <v>34</v>
      </c>
      <c r="C67" s="70" t="s">
        <v>35</v>
      </c>
      <c r="D67" s="68"/>
      <c r="E67" s="42"/>
      <c r="F67" s="58">
        <v>1</v>
      </c>
      <c r="G67" s="60" t="s">
        <v>9</v>
      </c>
      <c r="H67" s="64"/>
      <c r="I67" s="67"/>
      <c r="J67" s="67">
        <v>6.8</v>
      </c>
      <c r="K67" s="71"/>
      <c r="L67" s="71"/>
      <c r="M67" s="72"/>
      <c r="O67" s="72"/>
    </row>
    <row r="68" spans="1:15" x14ac:dyDescent="0.25">
      <c r="O68" s="129"/>
    </row>
    <row r="69" spans="1:15" ht="16.5" customHeight="1" x14ac:dyDescent="0.25">
      <c r="A69" s="90">
        <v>7</v>
      </c>
      <c r="B69" s="2" t="s">
        <v>197</v>
      </c>
      <c r="C69" s="23">
        <v>472011</v>
      </c>
      <c r="D69" s="2"/>
      <c r="E69" s="1"/>
      <c r="F69" s="1">
        <v>1</v>
      </c>
      <c r="G69" s="32" t="s">
        <v>231</v>
      </c>
      <c r="H69" s="103"/>
      <c r="J69" s="104">
        <v>13</v>
      </c>
      <c r="K69" s="3"/>
      <c r="L69" s="3"/>
      <c r="O69" s="129"/>
    </row>
    <row r="70" spans="1:15" ht="16.5" customHeight="1" x14ac:dyDescent="0.25">
      <c r="A70" s="90"/>
      <c r="B70" s="2"/>
      <c r="C70" s="23"/>
      <c r="D70" s="2"/>
      <c r="E70" s="1"/>
      <c r="F70" s="1"/>
      <c r="H70" s="103"/>
      <c r="J70" s="104"/>
      <c r="K70" s="3"/>
      <c r="L70" s="3"/>
      <c r="O70" s="129"/>
    </row>
    <row r="71" spans="1:15" ht="16.5" customHeight="1" x14ac:dyDescent="0.25">
      <c r="A71" s="90">
        <v>8</v>
      </c>
      <c r="B71" s="2" t="s">
        <v>233</v>
      </c>
      <c r="C71" s="23">
        <v>420195</v>
      </c>
      <c r="D71" s="2"/>
      <c r="E71" s="1"/>
      <c r="F71" s="1" t="s">
        <v>10</v>
      </c>
      <c r="G71" s="32" t="s">
        <v>95</v>
      </c>
      <c r="H71" s="103"/>
      <c r="J71" s="103" t="s">
        <v>10</v>
      </c>
      <c r="K71" s="3"/>
      <c r="L71" s="3"/>
      <c r="O71" s="129"/>
    </row>
    <row r="72" spans="1:15" ht="16.5" customHeight="1" x14ac:dyDescent="0.25">
      <c r="A72" s="90"/>
      <c r="B72" s="2"/>
      <c r="D72" s="2"/>
      <c r="E72" s="1"/>
      <c r="F72" s="1"/>
      <c r="H72" s="103"/>
      <c r="J72" s="104"/>
      <c r="K72" s="3"/>
      <c r="L72" s="3"/>
      <c r="O72" s="129"/>
    </row>
    <row r="73" spans="1:15" s="4" customFormat="1" ht="16.5" customHeight="1" x14ac:dyDescent="0.2">
      <c r="A73" s="16">
        <v>9</v>
      </c>
      <c r="B73" s="94" t="s">
        <v>202</v>
      </c>
      <c r="C73" s="99">
        <v>701514</v>
      </c>
      <c r="D73" s="94"/>
      <c r="E73" s="21"/>
      <c r="F73" s="21">
        <v>1</v>
      </c>
      <c r="G73" s="96" t="s">
        <v>17</v>
      </c>
      <c r="H73" s="106"/>
      <c r="I73" s="107"/>
      <c r="J73" s="108">
        <f>SUMPRODUCT(F74:F75,J74:J75)</f>
        <v>204.92000000000002</v>
      </c>
      <c r="O73" s="127"/>
    </row>
    <row r="74" spans="1:15" ht="16.5" customHeight="1" x14ac:dyDescent="0.25">
      <c r="A74" s="90">
        <v>9.1</v>
      </c>
      <c r="B74" s="2" t="s">
        <v>203</v>
      </c>
      <c r="C74" s="23">
        <v>472337</v>
      </c>
      <c r="D74" s="2"/>
      <c r="E74" s="1"/>
      <c r="F74" s="1">
        <v>1</v>
      </c>
      <c r="G74" s="32" t="s">
        <v>17</v>
      </c>
      <c r="H74" s="103"/>
      <c r="J74" s="18">
        <v>204.9</v>
      </c>
      <c r="K74" s="3"/>
      <c r="L74" s="3"/>
      <c r="O74" s="129"/>
    </row>
    <row r="75" spans="1:15" ht="16.5" customHeight="1" x14ac:dyDescent="0.25">
      <c r="A75" s="90">
        <v>9.1999999999999993</v>
      </c>
      <c r="B75" s="2" t="s">
        <v>204</v>
      </c>
      <c r="C75" s="23">
        <v>472013</v>
      </c>
      <c r="D75" s="2"/>
      <c r="E75" s="1"/>
      <c r="F75" s="1">
        <v>1</v>
      </c>
      <c r="G75" s="32" t="s">
        <v>17</v>
      </c>
      <c r="H75" s="103"/>
      <c r="J75" s="18">
        <v>0.02</v>
      </c>
      <c r="K75" s="3"/>
      <c r="L75" s="3"/>
      <c r="O75" s="129"/>
    </row>
    <row r="76" spans="1:15" ht="16.5" customHeight="1" x14ac:dyDescent="0.25">
      <c r="A76" s="92"/>
      <c r="B76" s="2"/>
      <c r="C76" s="92"/>
      <c r="D76" s="2"/>
      <c r="E76" s="1"/>
      <c r="F76" s="1"/>
      <c r="H76" s="103"/>
      <c r="J76" s="18"/>
      <c r="K76" s="3"/>
      <c r="L76" s="3"/>
      <c r="O76" s="129"/>
    </row>
    <row r="77" spans="1:15" ht="16.5" customHeight="1" x14ac:dyDescent="0.25">
      <c r="A77" s="92">
        <v>10</v>
      </c>
      <c r="B77" s="2" t="s">
        <v>44</v>
      </c>
      <c r="C77" s="1">
        <v>463763</v>
      </c>
      <c r="D77" s="2"/>
      <c r="E77" s="1"/>
      <c r="F77" s="1">
        <v>2</v>
      </c>
      <c r="G77" s="32" t="s">
        <v>10</v>
      </c>
      <c r="H77" s="103"/>
      <c r="J77" s="104">
        <v>0.02</v>
      </c>
      <c r="K77" s="3"/>
      <c r="L77" s="3"/>
      <c r="O77" s="129"/>
    </row>
    <row r="78" spans="1:15" ht="16.5" customHeight="1" x14ac:dyDescent="0.25">
      <c r="A78" s="92"/>
      <c r="B78" s="2"/>
      <c r="C78" s="1"/>
      <c r="D78" s="2"/>
      <c r="E78" s="1"/>
      <c r="F78" s="1"/>
      <c r="H78" s="103"/>
      <c r="J78" s="18"/>
      <c r="K78" s="3"/>
      <c r="L78" s="3"/>
      <c r="O78" s="129"/>
    </row>
    <row r="79" spans="1:15" s="4" customFormat="1" ht="16.5" customHeight="1" x14ac:dyDescent="0.2">
      <c r="A79" s="98">
        <v>11</v>
      </c>
      <c r="B79" s="4" t="s">
        <v>198</v>
      </c>
      <c r="C79" s="105" t="s">
        <v>199</v>
      </c>
      <c r="D79" s="94"/>
      <c r="E79" s="21"/>
      <c r="F79" s="98" t="s">
        <v>225</v>
      </c>
      <c r="G79" s="96" t="s">
        <v>17</v>
      </c>
      <c r="H79" s="106"/>
      <c r="I79" s="107"/>
      <c r="J79" s="108">
        <f>SUMPRODUCT(F80:F81,J80:J81)</f>
        <v>748.5</v>
      </c>
      <c r="O79" s="127"/>
    </row>
    <row r="80" spans="1:15" ht="16.5" customHeight="1" x14ac:dyDescent="0.25">
      <c r="A80" s="92">
        <v>11.1</v>
      </c>
      <c r="B80" s="2" t="s">
        <v>200</v>
      </c>
      <c r="C80" s="92" t="s">
        <v>201</v>
      </c>
      <c r="D80" s="2"/>
      <c r="E80" s="1"/>
      <c r="F80" s="1">
        <v>1</v>
      </c>
      <c r="G80" s="121" t="s">
        <v>17</v>
      </c>
      <c r="H80" s="103"/>
      <c r="J80" s="18">
        <v>748</v>
      </c>
      <c r="K80" s="3"/>
      <c r="L80" s="3"/>
      <c r="O80" s="129"/>
    </row>
    <row r="81" spans="1:15" ht="16.5" customHeight="1" x14ac:dyDescent="0.25">
      <c r="A81" s="92">
        <v>11.2</v>
      </c>
      <c r="B81" s="2" t="s">
        <v>205</v>
      </c>
      <c r="C81" s="92" t="s">
        <v>206</v>
      </c>
      <c r="D81" s="2"/>
      <c r="E81" s="1"/>
      <c r="F81" s="1">
        <v>1</v>
      </c>
      <c r="G81" s="32" t="s">
        <v>17</v>
      </c>
      <c r="H81" s="103"/>
      <c r="J81" s="18">
        <v>0.5</v>
      </c>
      <c r="K81" s="3"/>
      <c r="L81" s="3"/>
      <c r="O81" s="129"/>
    </row>
    <row r="82" spans="1:15" ht="16.5" customHeight="1" x14ac:dyDescent="0.25">
      <c r="A82" s="92"/>
      <c r="B82" s="2"/>
      <c r="C82" s="92"/>
      <c r="D82" s="2"/>
      <c r="E82" s="1"/>
      <c r="F82" s="1"/>
      <c r="H82" s="103"/>
      <c r="J82" s="18"/>
      <c r="K82" s="3"/>
      <c r="L82" s="3"/>
      <c r="O82" s="129"/>
    </row>
    <row r="83" spans="1:15" ht="16.5" customHeight="1" x14ac:dyDescent="0.25">
      <c r="A83" s="92">
        <v>12</v>
      </c>
      <c r="B83" s="2" t="s">
        <v>27</v>
      </c>
      <c r="C83" s="92" t="s">
        <v>10</v>
      </c>
      <c r="D83" s="2"/>
      <c r="E83" s="1"/>
      <c r="F83" s="109" t="s">
        <v>28</v>
      </c>
      <c r="G83" s="32" t="s">
        <v>10</v>
      </c>
      <c r="H83" s="103"/>
      <c r="J83" s="18">
        <v>10</v>
      </c>
      <c r="K83" s="3"/>
      <c r="L83" s="3"/>
      <c r="O83" s="129"/>
    </row>
    <row r="84" spans="1:15" ht="16.5" customHeight="1" x14ac:dyDescent="0.25">
      <c r="A84" s="92"/>
      <c r="B84" s="2"/>
      <c r="C84" s="92"/>
      <c r="F84" s="1"/>
      <c r="J84" s="18"/>
      <c r="K84" s="3"/>
      <c r="L84" s="3"/>
    </row>
    <row r="85" spans="1:15" ht="16.5" customHeight="1" x14ac:dyDescent="0.25">
      <c r="A85" s="92"/>
      <c r="B85" s="2"/>
      <c r="C85" s="92"/>
      <c r="F85" s="1"/>
      <c r="J85" s="18"/>
      <c r="K85" s="3"/>
      <c r="L85" s="3"/>
    </row>
    <row r="86" spans="1:15" ht="16.5" customHeight="1" x14ac:dyDescent="0.25">
      <c r="A86" s="92"/>
      <c r="B86" s="2"/>
      <c r="C86" s="92"/>
      <c r="F86" s="1"/>
      <c r="I86" s="111" t="s">
        <v>193</v>
      </c>
      <c r="J86" s="18">
        <f>SUM(F4*J4)+(F42*J42)+(F48*J48)+(F46*J46)+(F50*J50)+(F54*J54)+(F69*J69)+(F73*J73)+(F77*J77)</f>
        <v>2576.4999999999995</v>
      </c>
      <c r="K86" s="3"/>
      <c r="L86" s="3"/>
    </row>
    <row r="87" spans="1:15" ht="16.5" customHeight="1" x14ac:dyDescent="0.25">
      <c r="A87" s="92"/>
      <c r="B87" s="2"/>
      <c r="C87" s="92"/>
      <c r="F87" s="1"/>
      <c r="H87" s="112"/>
      <c r="I87" s="113" t="s">
        <v>194</v>
      </c>
      <c r="J87" s="114">
        <f>SUM(F4*J4)+(F42*J42)+(F48*J48)+(F46*J46)+(F50*J50)+(F54*J54)+(F69*J69)+(F73*J73)+(F77*J77)+(1/8*(J79+J83))</f>
        <v>2671.3124999999995</v>
      </c>
      <c r="K87" s="3"/>
      <c r="L87" s="3"/>
    </row>
    <row r="88" spans="1:15" ht="16.5" customHeight="1" x14ac:dyDescent="0.25">
      <c r="A88" s="92"/>
      <c r="B88" s="2"/>
      <c r="C88" s="92"/>
      <c r="F88" s="1"/>
      <c r="I88" s="111" t="s">
        <v>195</v>
      </c>
      <c r="J88" s="18">
        <f>SUM(J87*8)</f>
        <v>21370.499999999996</v>
      </c>
      <c r="K88" s="3"/>
      <c r="L88" s="3"/>
    </row>
  </sheetData>
  <phoneticPr fontId="5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2023-03-01T01:45:04Z</cp:lastPrinted>
  <dcterms:created xsi:type="dcterms:W3CDTF">2012-04-17T15:07:43Z</dcterms:created>
  <dcterms:modified xsi:type="dcterms:W3CDTF">2026-08-18T13:07:03Z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